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декор" sheetId="1" r:id="rId1"/>
  </sheets>
  <definedNames>
    <definedName name="_xlnm.Print_Area" localSheetId="0">'декор'!$A$1:$K$66</definedName>
  </definedNames>
  <calcPr fullCalcOnLoad="1"/>
</workbook>
</file>

<file path=xl/sharedStrings.xml><?xml version="1.0" encoding="utf-8"?>
<sst xmlns="http://schemas.openxmlformats.org/spreadsheetml/2006/main" count="200" uniqueCount="107">
  <si>
    <t>Группа товара</t>
  </si>
  <si>
    <t>Наименование товара</t>
  </si>
  <si>
    <t>Цена за кв.м., руб</t>
  </si>
  <si>
    <t>Расход*, кг/кв.м.</t>
  </si>
  <si>
    <t xml:space="preserve">ПРАЙС-ЛИСТ </t>
  </si>
  <si>
    <t xml:space="preserve">Декоративные покрытия "Мраморикс" </t>
  </si>
  <si>
    <t>www.mramorix.ru</t>
  </si>
  <si>
    <t>ТУ 5414-001-95013637-2006</t>
  </si>
  <si>
    <t>620050, г. Екатеринбург, ул. Сортировочная, 22</t>
  </si>
  <si>
    <t>Способ нанесения</t>
  </si>
  <si>
    <t>Вид поверхности, 
предназначение</t>
  </si>
  <si>
    <t>Компрессор, 
пистолет "хопёр"</t>
  </si>
  <si>
    <t>e-mail: idea@mramorix.ru</t>
  </si>
  <si>
    <t>2-2,5</t>
  </si>
  <si>
    <t>3-3,5</t>
  </si>
  <si>
    <t>4-4,5</t>
  </si>
  <si>
    <t>3,5-4</t>
  </si>
  <si>
    <t>1-1,5</t>
  </si>
  <si>
    <t>0,5-1</t>
  </si>
  <si>
    <t>сотовый телефон: 8-904-166-07-06</t>
  </si>
  <si>
    <t>e-mail: info@mramorix.ru</t>
  </si>
  <si>
    <t>Камневидные декоративные штукатурки</t>
  </si>
  <si>
    <t>Вариосистемы Флок-Чипсовые покрытия</t>
  </si>
  <si>
    <t>Услуги</t>
  </si>
  <si>
    <t xml:space="preserve">Телефон:(343) 366-52-15, 366-52-11  </t>
  </si>
  <si>
    <t>Телефон/факс: (343) 366-54-21</t>
  </si>
  <si>
    <t>Цена за фасовочную ед., с учетом НДС, руб.</t>
  </si>
  <si>
    <t>Фактура Нано</t>
  </si>
  <si>
    <t>до 320 кг</t>
  </si>
  <si>
    <t>320-1024 кг</t>
  </si>
  <si>
    <t>свыше 1024 кг</t>
  </si>
  <si>
    <t>Категория ЭКОНОМ</t>
  </si>
  <si>
    <t>Услуги по нанесению декоративной штукатурки Мраморикс категория ЭКОНОМ</t>
  </si>
  <si>
    <t>Категория БИЗНЕС</t>
  </si>
  <si>
    <t>Категория ЭЛИТ</t>
  </si>
  <si>
    <t>Услуги по нанесению декоративной штукатурки Мраморикс категорий БИЗНЕС и ЭЛИТ</t>
  </si>
  <si>
    <t>Нержавеющая кельма
(гладилка)</t>
  </si>
  <si>
    <t>Нержавеющая кельма (гладилка),
 пластиковая затирка</t>
  </si>
  <si>
    <t xml:space="preserve">Нержавеющая кельма (гладилка), специальный (мольтопреновый) валик </t>
  </si>
  <si>
    <t>Кельма  из нержавеющей стали со скругленными углами</t>
  </si>
  <si>
    <t>Кельма  из нержавеющей стали со скругленными углами, кисть</t>
  </si>
  <si>
    <t>0,8-2</t>
  </si>
  <si>
    <t>3,0-4,5</t>
  </si>
  <si>
    <t>0,7-1,2</t>
  </si>
  <si>
    <t>ОСНОВНОЙ</t>
  </si>
  <si>
    <t>1,5-3,0</t>
  </si>
  <si>
    <t>Фасовка</t>
  </si>
  <si>
    <t>16 кг</t>
  </si>
  <si>
    <t>8 кг</t>
  </si>
  <si>
    <t>2 кг</t>
  </si>
  <si>
    <r>
      <rPr>
        <b/>
        <sz val="65"/>
        <rFont val="Verdana"/>
        <family val="2"/>
      </rPr>
      <t>Мраморикс</t>
    </r>
    <r>
      <rPr>
        <sz val="65"/>
        <rFont val="Verdana"/>
        <family val="2"/>
      </rPr>
      <t xml:space="preserve"> </t>
    </r>
    <r>
      <rPr>
        <b/>
        <sz val="65"/>
        <rFont val="Verdana"/>
        <family val="2"/>
      </rPr>
      <t xml:space="preserve">Микро (фракция 0,2-0,5) </t>
    </r>
  </si>
  <si>
    <r>
      <rPr>
        <b/>
        <sz val="65"/>
        <rFont val="Verdana"/>
        <family val="2"/>
      </rPr>
      <t>Мраморикс</t>
    </r>
    <r>
      <rPr>
        <sz val="65"/>
        <rFont val="Verdana"/>
        <family val="2"/>
      </rPr>
      <t xml:space="preserve"> </t>
    </r>
    <r>
      <rPr>
        <b/>
        <sz val="65"/>
        <rFont val="Verdana"/>
        <family val="2"/>
      </rPr>
      <t>Микро Шик (фракция 0,2-0,5)</t>
    </r>
  </si>
  <si>
    <t xml:space="preserve">Мраморикс Средний     (фракция 0,5-1) </t>
  </si>
  <si>
    <t>Мраморикс Средний Шик (фракция 0,5-1)</t>
  </si>
  <si>
    <t xml:space="preserve">Мраморикс Крупный    (фракция 1-1,5) </t>
  </si>
  <si>
    <t xml:space="preserve">Мраморикс Крупный  Шик   (фракция 1-1,5) </t>
  </si>
  <si>
    <t xml:space="preserve">Мраморикс Бисер </t>
  </si>
  <si>
    <t xml:space="preserve">Мраморикс Бисквит белый </t>
  </si>
  <si>
    <t xml:space="preserve">Мраморикс Бисквит колерованный </t>
  </si>
  <si>
    <r>
      <rPr>
        <b/>
        <sz val="65"/>
        <rFont val="Verdana"/>
        <family val="2"/>
      </rPr>
      <t xml:space="preserve">Короед </t>
    </r>
    <r>
      <rPr>
        <b/>
        <i/>
        <sz val="65"/>
        <rFont val="Verdana"/>
        <family val="2"/>
      </rPr>
      <t>под окраску</t>
    </r>
    <r>
      <rPr>
        <i/>
        <sz val="65"/>
        <rFont val="Verdana"/>
        <family val="2"/>
      </rPr>
      <t xml:space="preserve"> СРЕДНИЙ </t>
    </r>
    <r>
      <rPr>
        <sz val="65"/>
        <rFont val="Verdana"/>
        <family val="2"/>
      </rPr>
      <t xml:space="preserve">(фр.1,5-2) </t>
    </r>
  </si>
  <si>
    <r>
      <rPr>
        <b/>
        <sz val="65"/>
        <rFont val="Verdana"/>
        <family val="2"/>
      </rPr>
      <t xml:space="preserve">Короед </t>
    </r>
    <r>
      <rPr>
        <b/>
        <i/>
        <sz val="65"/>
        <rFont val="Verdana"/>
        <family val="2"/>
      </rPr>
      <t xml:space="preserve">колерованный </t>
    </r>
    <r>
      <rPr>
        <i/>
        <sz val="65"/>
        <rFont val="Verdana"/>
        <family val="2"/>
      </rPr>
      <t xml:space="preserve">СРЕДНИЙ </t>
    </r>
  </si>
  <si>
    <r>
      <rPr>
        <b/>
        <sz val="65"/>
        <rFont val="Verdana"/>
        <family val="2"/>
      </rPr>
      <t xml:space="preserve">Короед </t>
    </r>
    <r>
      <rPr>
        <b/>
        <i/>
        <sz val="65"/>
        <rFont val="Verdana"/>
        <family val="2"/>
      </rPr>
      <t xml:space="preserve">под окраску </t>
    </r>
    <r>
      <rPr>
        <i/>
        <sz val="65"/>
        <rFont val="Verdana"/>
        <family val="2"/>
      </rPr>
      <t xml:space="preserve">КРУПНЫЙ </t>
    </r>
    <r>
      <rPr>
        <sz val="65"/>
        <rFont val="Verdana"/>
        <family val="2"/>
      </rPr>
      <t xml:space="preserve">(фр.2-2,5) </t>
    </r>
  </si>
  <si>
    <r>
      <t xml:space="preserve">Короед </t>
    </r>
    <r>
      <rPr>
        <b/>
        <i/>
        <sz val="65"/>
        <rFont val="Verdana"/>
        <family val="2"/>
      </rPr>
      <t xml:space="preserve">колерованный </t>
    </r>
    <r>
      <rPr>
        <i/>
        <sz val="65"/>
        <rFont val="Verdana"/>
        <family val="2"/>
      </rPr>
      <t>КРУПНЫЙ</t>
    </r>
    <r>
      <rPr>
        <b/>
        <i/>
        <sz val="65"/>
        <rFont val="Verdana"/>
        <family val="2"/>
      </rPr>
      <t xml:space="preserve"> </t>
    </r>
  </si>
  <si>
    <r>
      <t xml:space="preserve">Валик </t>
    </r>
    <r>
      <rPr>
        <b/>
        <i/>
        <sz val="65"/>
        <rFont val="Verdana"/>
        <family val="2"/>
      </rPr>
      <t xml:space="preserve">под окраску </t>
    </r>
    <r>
      <rPr>
        <i/>
        <sz val="65"/>
        <rFont val="Verdana"/>
        <family val="2"/>
      </rPr>
      <t>СРЕДНИЙ</t>
    </r>
    <r>
      <rPr>
        <b/>
        <i/>
        <sz val="65"/>
        <rFont val="Verdana"/>
        <family val="2"/>
      </rPr>
      <t xml:space="preserve"> </t>
    </r>
  </si>
  <si>
    <r>
      <t xml:space="preserve">Валик </t>
    </r>
    <r>
      <rPr>
        <b/>
        <i/>
        <sz val="65"/>
        <rFont val="Verdana"/>
        <family val="2"/>
      </rPr>
      <t xml:space="preserve">колерованный </t>
    </r>
    <r>
      <rPr>
        <i/>
        <sz val="65"/>
        <rFont val="Verdana"/>
        <family val="2"/>
      </rPr>
      <t>СРЕДНИЙ</t>
    </r>
    <r>
      <rPr>
        <b/>
        <i/>
        <sz val="65"/>
        <rFont val="Verdana"/>
        <family val="2"/>
      </rPr>
      <t xml:space="preserve">  </t>
    </r>
  </si>
  <si>
    <r>
      <t xml:space="preserve">Валик </t>
    </r>
    <r>
      <rPr>
        <b/>
        <i/>
        <sz val="65"/>
        <rFont val="Verdana"/>
        <family val="2"/>
      </rPr>
      <t xml:space="preserve">под окраску </t>
    </r>
    <r>
      <rPr>
        <i/>
        <sz val="65"/>
        <rFont val="Verdana"/>
        <family val="2"/>
      </rPr>
      <t>КРУПНЫЙ</t>
    </r>
    <r>
      <rPr>
        <b/>
        <i/>
        <sz val="65"/>
        <rFont val="Verdana"/>
        <family val="2"/>
      </rPr>
      <t xml:space="preserve"> </t>
    </r>
  </si>
  <si>
    <r>
      <t xml:space="preserve">Валик </t>
    </r>
    <r>
      <rPr>
        <b/>
        <i/>
        <sz val="65"/>
        <rFont val="Verdana"/>
        <family val="2"/>
      </rPr>
      <t xml:space="preserve">колерованный </t>
    </r>
    <r>
      <rPr>
        <i/>
        <sz val="65"/>
        <rFont val="Verdana"/>
        <family val="2"/>
      </rPr>
      <t>КРУПНЫЙ</t>
    </r>
    <r>
      <rPr>
        <b/>
        <i/>
        <sz val="65"/>
        <rFont val="Verdana"/>
        <family val="2"/>
      </rPr>
      <t xml:space="preserve"> </t>
    </r>
  </si>
  <si>
    <r>
      <t xml:space="preserve">Набрызг </t>
    </r>
    <r>
      <rPr>
        <b/>
        <i/>
        <sz val="65"/>
        <rFont val="Verdana"/>
        <family val="2"/>
      </rPr>
      <t xml:space="preserve">под окраску </t>
    </r>
  </si>
  <si>
    <r>
      <t xml:space="preserve">Набрызг </t>
    </r>
    <r>
      <rPr>
        <b/>
        <i/>
        <sz val="65"/>
        <rFont val="Verdana"/>
        <family val="2"/>
      </rPr>
      <t xml:space="preserve">колерованный </t>
    </r>
  </si>
  <si>
    <t xml:space="preserve">Бетон CONCRETE, колерованный </t>
  </si>
  <si>
    <t>Кристалл</t>
  </si>
  <si>
    <t xml:space="preserve">Шелк </t>
  </si>
  <si>
    <t xml:space="preserve">Шелк колерованный цвета по каталогу Мраморикс </t>
  </si>
  <si>
    <t>Шелк колерованный цвета Золото, Серебро, Медь</t>
  </si>
  <si>
    <t>Велюр</t>
  </si>
  <si>
    <t xml:space="preserve">Велюр колерованный цвета по каталогу Мраморикс </t>
  </si>
  <si>
    <t xml:space="preserve">Велюр колерованный цвета Золото, Серебро, Медь </t>
  </si>
  <si>
    <t>от 500 руб. расчитывается индивидуально</t>
  </si>
  <si>
    <t>10 кг</t>
  </si>
  <si>
    <t>Фактурные декоративные                                         штукатурки</t>
  </si>
  <si>
    <t xml:space="preserve">Декоративная штукатурка Фактура-Рельеф </t>
  </si>
  <si>
    <r>
      <t xml:space="preserve">Фактура зернистая, имитация песчаной посыпки с перламутровыми переливами                                                                 </t>
    </r>
    <r>
      <rPr>
        <sz val="45"/>
        <rFont val="Verdana"/>
        <family val="2"/>
      </rPr>
      <t>декоративная отделка интерьеров</t>
    </r>
  </si>
  <si>
    <r>
      <t xml:space="preserve">Фактура глянцевая, имитация мокрого шелка с перламутровыми переливами                                                                                       </t>
    </r>
    <r>
      <rPr>
        <sz val="45"/>
        <rFont val="Verdana"/>
        <family val="2"/>
      </rPr>
      <t xml:space="preserve">  декоративная отделка интерьеров</t>
    </r>
  </si>
  <si>
    <r>
      <t xml:space="preserve">абстрактная гладкая, фактура продольного спила дерева, Фактура грубовыделанной кожи, Фактура растрескавшейся поверхности </t>
    </r>
    <r>
      <rPr>
        <sz val="45"/>
        <rFont val="Verdana"/>
        <family val="2"/>
      </rPr>
      <t xml:space="preserve">
декоративная отделка фасадов и интерьеров</t>
    </r>
  </si>
  <si>
    <r>
      <t xml:space="preserve">Фактура естественного скола необработанной горной породы                       </t>
    </r>
    <r>
      <rPr>
        <sz val="45"/>
        <rFont val="Verdana"/>
        <family val="2"/>
      </rPr>
      <t xml:space="preserve">                             декоративная отделка фасадов и интерьеров</t>
    </r>
  </si>
  <si>
    <r>
      <t>зернистая гладкая</t>
    </r>
    <r>
      <rPr>
        <sz val="45"/>
        <rFont val="Verdana"/>
        <family val="2"/>
      </rPr>
      <t xml:space="preserve">
декоративная отделка фасадов и интерьеров</t>
    </r>
  </si>
  <si>
    <r>
      <t>кора дерева</t>
    </r>
    <r>
      <rPr>
        <sz val="45"/>
        <rFont val="Verdana"/>
        <family val="2"/>
      </rPr>
      <t xml:space="preserve">
декоративная отделка фасадов и интерьеров</t>
    </r>
  </si>
  <si>
    <r>
      <t>шагрень</t>
    </r>
    <r>
      <rPr>
        <sz val="45"/>
        <rFont val="Verdana"/>
        <family val="2"/>
      </rPr>
      <t xml:space="preserve">
декоративная отделка фасадов и интерьеров</t>
    </r>
  </si>
  <si>
    <r>
      <t>капли</t>
    </r>
    <r>
      <rPr>
        <sz val="45"/>
        <rFont val="Verdana"/>
        <family val="2"/>
      </rPr>
      <t xml:space="preserve">
декоративная отделка фасадов и интерьеров</t>
    </r>
  </si>
  <si>
    <r>
      <t>гладкая</t>
    </r>
    <r>
      <rPr>
        <sz val="45"/>
        <rFont val="Verdana"/>
        <family val="2"/>
      </rPr>
      <t xml:space="preserve">
декоративная отделка фасадов и интерьеров</t>
    </r>
  </si>
  <si>
    <t>Компрессор, 
пистолет "хопёр", Нержавеющая кельма
(гладилка)</t>
  </si>
  <si>
    <t xml:space="preserve">Фасовка </t>
  </si>
  <si>
    <r>
      <t xml:space="preserve">Дикий камень </t>
    </r>
    <r>
      <rPr>
        <b/>
        <i/>
        <sz val="65"/>
        <rFont val="Verdana"/>
        <family val="2"/>
      </rPr>
      <t xml:space="preserve">под окраску </t>
    </r>
  </si>
  <si>
    <r>
      <t xml:space="preserve">Дикий камень </t>
    </r>
    <r>
      <rPr>
        <b/>
        <i/>
        <sz val="65"/>
        <rFont val="Verdana"/>
        <family val="2"/>
      </rPr>
      <t>колерованный</t>
    </r>
    <r>
      <rPr>
        <b/>
        <sz val="65"/>
        <rFont val="Verdana"/>
        <family val="2"/>
      </rPr>
      <t xml:space="preserve"> </t>
    </r>
  </si>
  <si>
    <r>
      <t xml:space="preserve">Вариосистема Декоративное покрытие                              </t>
    </r>
    <r>
      <rPr>
        <b/>
        <sz val="65"/>
        <rFont val="Verdana"/>
        <family val="2"/>
      </rPr>
      <t xml:space="preserve">Мраморикс Флок-Чипсы Колор </t>
    </r>
  </si>
  <si>
    <t>фасовка 2кг</t>
  </si>
  <si>
    <t>фасовка 5кг</t>
  </si>
  <si>
    <t>от 600 руб. расчитывается индивидуально</t>
  </si>
  <si>
    <t>Абстракт 1000, 2000 под окраску</t>
  </si>
  <si>
    <r>
      <t xml:space="preserve">Абстракт 1000, 2000 </t>
    </r>
    <r>
      <rPr>
        <b/>
        <i/>
        <sz val="60"/>
        <rFont val="Verdana"/>
        <family val="2"/>
      </rPr>
      <t>колерованный</t>
    </r>
    <r>
      <rPr>
        <b/>
        <sz val="60"/>
        <rFont val="Verdana"/>
        <family val="2"/>
      </rPr>
      <t xml:space="preserve"> </t>
    </r>
    <r>
      <rPr>
        <b/>
        <i/>
        <sz val="60"/>
        <rFont val="Verdana"/>
        <family val="2"/>
      </rPr>
      <t xml:space="preserve"> </t>
    </r>
  </si>
  <si>
    <t>Шелк колерованный цвет подборный</t>
  </si>
  <si>
    <t xml:space="preserve">Велюр колерованный цвет подборный </t>
  </si>
  <si>
    <t xml:space="preserve">Кристалл колерованный цвет по каталогу Мраморикс   </t>
  </si>
  <si>
    <t xml:space="preserve">Кристалл колерованный цвет Золото, Серебро, Медь  </t>
  </si>
  <si>
    <t xml:space="preserve">Кристалл колерованный цвет подборный  </t>
  </si>
  <si>
    <t>0,25</t>
  </si>
  <si>
    <t>0,2-0,25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</si>
</sst>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\ _₽"/>
  </numFmts>
  <fonts count="103">
    <font>
      <sz val="10"/>
      <name val="Arial Cyr"/>
      <family val="0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sz val="10"/>
      <name val="Century"/>
      <family val="1"/>
    </font>
    <font>
      <b/>
      <sz val="10"/>
      <name val="Century"/>
      <family val="1"/>
    </font>
    <font>
      <sz val="11"/>
      <name val="Arial Cyr"/>
      <family val="2"/>
    </font>
    <font>
      <sz val="12"/>
      <name val="Arial Cyr"/>
      <family val="2"/>
    </font>
    <font>
      <sz val="13"/>
      <name val="Century"/>
      <family val="1"/>
    </font>
    <font>
      <i/>
      <sz val="10"/>
      <name val="Tahoma"/>
      <family val="2"/>
    </font>
    <font>
      <sz val="11"/>
      <name val="Tahoma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Tahoma"/>
      <family val="2"/>
    </font>
    <font>
      <i/>
      <sz val="12"/>
      <name val="Tahoma"/>
      <family val="2"/>
    </font>
    <font>
      <u val="single"/>
      <sz val="12"/>
      <color indexed="12"/>
      <name val="Tahoma"/>
      <family val="2"/>
    </font>
    <font>
      <sz val="12"/>
      <name val="Tahoma"/>
      <family val="2"/>
    </font>
    <font>
      <sz val="16"/>
      <name val="Arial Cyr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72"/>
      <name val="Times New Roman"/>
      <family val="1"/>
    </font>
    <font>
      <b/>
      <sz val="26"/>
      <name val="Verdana"/>
      <family val="2"/>
    </font>
    <font>
      <sz val="26"/>
      <name val="Verdana"/>
      <family val="2"/>
    </font>
    <font>
      <b/>
      <u val="single"/>
      <sz val="26"/>
      <color indexed="12"/>
      <name val="Verdana"/>
      <family val="2"/>
    </font>
    <font>
      <b/>
      <sz val="26"/>
      <name val="Tahoma"/>
      <family val="2"/>
    </font>
    <font>
      <sz val="24"/>
      <name val="Verdana"/>
      <family val="2"/>
    </font>
    <font>
      <b/>
      <sz val="28"/>
      <name val="Verdana"/>
      <family val="2"/>
    </font>
    <font>
      <sz val="32"/>
      <name val="Verdana"/>
      <family val="2"/>
    </font>
    <font>
      <b/>
      <sz val="28"/>
      <name val="Arial"/>
      <family val="2"/>
    </font>
    <font>
      <sz val="28"/>
      <name val="Arial"/>
      <family val="2"/>
    </font>
    <font>
      <sz val="28"/>
      <name val="Arial Cyr"/>
      <family val="2"/>
    </font>
    <font>
      <b/>
      <sz val="26"/>
      <name val="Arial"/>
      <family val="2"/>
    </font>
    <font>
      <sz val="26"/>
      <name val="Arial"/>
      <family val="2"/>
    </font>
    <font>
      <sz val="26"/>
      <name val="Arial Cyr"/>
      <family val="2"/>
    </font>
    <font>
      <b/>
      <sz val="36"/>
      <name val="Verdana"/>
      <family val="2"/>
    </font>
    <font>
      <b/>
      <sz val="26"/>
      <color indexed="10"/>
      <name val="Verdana"/>
      <family val="2"/>
    </font>
    <font>
      <b/>
      <i/>
      <sz val="26"/>
      <name val="Arial Cyr"/>
      <family val="0"/>
    </font>
    <font>
      <b/>
      <sz val="40"/>
      <name val="Verdana"/>
      <family val="2"/>
    </font>
    <font>
      <sz val="40"/>
      <name val="Verdana"/>
      <family val="2"/>
    </font>
    <font>
      <sz val="48"/>
      <name val="Verdana"/>
      <family val="2"/>
    </font>
    <font>
      <sz val="45"/>
      <name val="Verdana"/>
      <family val="2"/>
    </font>
    <font>
      <b/>
      <sz val="45"/>
      <name val="Verdana"/>
      <family val="2"/>
    </font>
    <font>
      <b/>
      <sz val="48"/>
      <name val="Verdana"/>
      <family val="2"/>
    </font>
    <font>
      <b/>
      <sz val="55"/>
      <name val="Verdana"/>
      <family val="2"/>
    </font>
    <font>
      <sz val="55"/>
      <name val="Verdana"/>
      <family val="2"/>
    </font>
    <font>
      <b/>
      <sz val="60"/>
      <name val="Verdana"/>
      <family val="2"/>
    </font>
    <font>
      <b/>
      <i/>
      <sz val="60"/>
      <name val="Verdana"/>
      <family val="2"/>
    </font>
    <font>
      <b/>
      <sz val="65"/>
      <name val="Verdana"/>
      <family val="2"/>
    </font>
    <font>
      <b/>
      <i/>
      <sz val="65"/>
      <name val="Verdana"/>
      <family val="2"/>
    </font>
    <font>
      <sz val="65"/>
      <name val="Verdana"/>
      <family val="2"/>
    </font>
    <font>
      <i/>
      <sz val="65"/>
      <name val="Verdana"/>
      <family val="2"/>
    </font>
    <font>
      <sz val="65"/>
      <name val="Century"/>
      <family val="1"/>
    </font>
    <font>
      <sz val="40"/>
      <name val="Arial"/>
      <family val="2"/>
    </font>
    <font>
      <b/>
      <u val="single"/>
      <sz val="40"/>
      <color indexed="12"/>
      <name val="Verdana"/>
      <family val="2"/>
    </font>
    <font>
      <b/>
      <sz val="40"/>
      <name val="Arial"/>
      <family val="2"/>
    </font>
    <font>
      <b/>
      <u val="single"/>
      <sz val="40"/>
      <color indexed="12"/>
      <name val="Arial Cyr"/>
      <family val="0"/>
    </font>
    <font>
      <b/>
      <sz val="40"/>
      <name val="Tahoma"/>
      <family val="2"/>
    </font>
    <font>
      <b/>
      <sz val="50"/>
      <name val="Century"/>
      <family val="1"/>
    </font>
    <font>
      <sz val="50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5"/>
      <color indexed="10"/>
      <name val="Verdana"/>
      <family val="2"/>
    </font>
    <font>
      <b/>
      <sz val="7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65"/>
      <color rgb="FFFF0000"/>
      <name val="Verdana"/>
      <family val="2"/>
    </font>
    <font>
      <b/>
      <sz val="72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77F2F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0" borderId="0" xfId="0" applyFont="1" applyFill="1" applyAlignment="1">
      <alignment wrapText="1"/>
    </xf>
    <xf numFmtId="14" fontId="13" fillId="0" borderId="0" xfId="0" applyNumberFormat="1" applyFont="1" applyFill="1" applyAlignment="1">
      <alignment vertical="center" wrapText="1"/>
    </xf>
    <xf numFmtId="0" fontId="14" fillId="0" borderId="0" xfId="42" applyFont="1" applyFill="1" applyAlignment="1" applyProtection="1">
      <alignment horizontal="left" vertical="center"/>
      <protection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wrapText="1"/>
    </xf>
    <xf numFmtId="4" fontId="18" fillId="0" borderId="0" xfId="0" applyNumberFormat="1" applyFont="1" applyFill="1" applyAlignment="1">
      <alignment horizontal="center" wrapText="1"/>
    </xf>
    <xf numFmtId="4" fontId="24" fillId="0" borderId="0" xfId="0" applyNumberFormat="1" applyFont="1" applyFill="1" applyAlignment="1">
      <alignment horizontal="center" wrapText="1"/>
    </xf>
    <xf numFmtId="4" fontId="17" fillId="0" borderId="0" xfId="0" applyNumberFormat="1" applyFont="1" applyFill="1" applyAlignment="1">
      <alignment horizontal="center" wrapText="1"/>
    </xf>
    <xf numFmtId="4" fontId="20" fillId="0" borderId="0" xfId="0" applyNumberFormat="1" applyFont="1" applyFill="1" applyAlignment="1">
      <alignment horizontal="center" wrapText="1"/>
    </xf>
    <xf numFmtId="4" fontId="25" fillId="0" borderId="0" xfId="0" applyNumberFormat="1" applyFont="1" applyFill="1" applyBorder="1" applyAlignment="1">
      <alignment horizontal="center" vertical="top" wrapText="1"/>
    </xf>
    <xf numFmtId="4" fontId="24" fillId="0" borderId="0" xfId="0" applyNumberFormat="1" applyFont="1" applyFill="1" applyAlignment="1">
      <alignment horizontal="center"/>
    </xf>
    <xf numFmtId="4" fontId="21" fillId="0" borderId="0" xfId="0" applyNumberFormat="1" applyFont="1" applyFill="1" applyAlignment="1">
      <alignment horizontal="center" wrapText="1"/>
    </xf>
    <xf numFmtId="4" fontId="22" fillId="0" borderId="0" xfId="0" applyNumberFormat="1" applyFont="1" applyFill="1" applyAlignment="1">
      <alignment horizontal="center" wrapText="1"/>
    </xf>
    <xf numFmtId="4" fontId="23" fillId="0" borderId="0" xfId="0" applyNumberFormat="1" applyFont="1" applyFill="1" applyAlignment="1">
      <alignment horizontal="center" vertical="top"/>
    </xf>
    <xf numFmtId="10" fontId="0" fillId="0" borderId="0" xfId="0" applyNumberFormat="1" applyFont="1" applyFill="1" applyAlignment="1">
      <alignment wrapText="1"/>
    </xf>
    <xf numFmtId="10" fontId="12" fillId="0" borderId="0" xfId="0" applyNumberFormat="1" applyFont="1" applyFill="1" applyAlignment="1">
      <alignment wrapText="1"/>
    </xf>
    <xf numFmtId="10" fontId="6" fillId="0" borderId="0" xfId="0" applyNumberFormat="1" applyFont="1" applyFill="1" applyAlignment="1">
      <alignment wrapText="1"/>
    </xf>
    <xf numFmtId="10" fontId="3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 wrapText="1"/>
    </xf>
    <xf numFmtId="10" fontId="7" fillId="0" borderId="0" xfId="0" applyNumberFormat="1" applyFont="1" applyFill="1" applyAlignment="1">
      <alignment wrapText="1"/>
    </xf>
    <xf numFmtId="10" fontId="16" fillId="0" borderId="0" xfId="0" applyNumberFormat="1" applyFont="1" applyFill="1" applyAlignment="1">
      <alignment wrapText="1"/>
    </xf>
    <xf numFmtId="10" fontId="22" fillId="0" borderId="0" xfId="0" applyNumberFormat="1" applyFont="1" applyFill="1" applyAlignment="1">
      <alignment wrapText="1"/>
    </xf>
    <xf numFmtId="2" fontId="18" fillId="0" borderId="0" xfId="0" applyNumberFormat="1" applyFont="1" applyFill="1" applyAlignment="1">
      <alignment wrapText="1"/>
    </xf>
    <xf numFmtId="2" fontId="19" fillId="0" borderId="0" xfId="0" applyNumberFormat="1" applyFont="1" applyFill="1" applyAlignment="1">
      <alignment wrapText="1"/>
    </xf>
    <xf numFmtId="2" fontId="20" fillId="0" borderId="0" xfId="0" applyNumberFormat="1" applyFont="1" applyFill="1" applyAlignment="1">
      <alignment wrapText="1"/>
    </xf>
    <xf numFmtId="2" fontId="18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 wrapText="1"/>
    </xf>
    <xf numFmtId="2" fontId="22" fillId="0" borderId="0" xfId="0" applyNumberFormat="1" applyFont="1" applyFill="1" applyAlignment="1">
      <alignment wrapText="1"/>
    </xf>
    <xf numFmtId="2" fontId="23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9" fillId="0" borderId="0" xfId="42" applyFont="1" applyFill="1" applyAlignment="1" applyProtection="1">
      <alignment horizontal="left" vertical="center"/>
      <protection/>
    </xf>
    <xf numFmtId="0" fontId="30" fillId="0" borderId="0" xfId="0" applyFont="1" applyFill="1" applyAlignment="1">
      <alignment horizontal="center" vertical="center" wrapText="1"/>
    </xf>
    <xf numFmtId="0" fontId="27" fillId="0" borderId="0" xfId="42" applyFont="1" applyFill="1" applyAlignment="1" applyProtection="1">
      <alignment horizontal="left" vertical="center"/>
      <protection/>
    </xf>
    <xf numFmtId="0" fontId="27" fillId="0" borderId="0" xfId="0" applyFont="1" applyFill="1" applyAlignment="1">
      <alignment wrapText="1"/>
    </xf>
    <xf numFmtId="0" fontId="31" fillId="0" borderId="0" xfId="0" applyFont="1" applyFill="1" applyBorder="1" applyAlignment="1">
      <alignment vertical="top"/>
    </xf>
    <xf numFmtId="0" fontId="31" fillId="0" borderId="0" xfId="0" applyFont="1" applyFill="1" applyAlignment="1">
      <alignment vertical="top"/>
    </xf>
    <xf numFmtId="0" fontId="27" fillId="0" borderId="0" xfId="0" applyFont="1" applyFill="1" applyAlignment="1">
      <alignment vertical="center"/>
    </xf>
    <xf numFmtId="0" fontId="33" fillId="0" borderId="0" xfId="0" applyFont="1" applyFill="1" applyAlignment="1">
      <alignment vertical="top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4" fontId="34" fillId="0" borderId="0" xfId="0" applyNumberFormat="1" applyFont="1" applyFill="1" applyAlignment="1">
      <alignment horizontal="center" vertical="center" wrapText="1"/>
    </xf>
    <xf numFmtId="4" fontId="35" fillId="0" borderId="0" xfId="0" applyNumberFormat="1" applyFont="1" applyFill="1" applyAlignment="1">
      <alignment horizontal="center" wrapText="1"/>
    </xf>
    <xf numFmtId="10" fontId="36" fillId="0" borderId="0" xfId="0" applyNumberFormat="1" applyFont="1" applyFill="1" applyAlignment="1">
      <alignment wrapText="1"/>
    </xf>
    <xf numFmtId="2" fontId="35" fillId="0" borderId="0" xfId="0" applyNumberFormat="1" applyFont="1" applyFill="1" applyAlignment="1">
      <alignment wrapText="1"/>
    </xf>
    <xf numFmtId="0" fontId="36" fillId="0" borderId="0" xfId="0" applyFont="1" applyFill="1" applyAlignment="1">
      <alignment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4" fontId="37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wrapText="1"/>
    </xf>
    <xf numFmtId="10" fontId="39" fillId="0" borderId="0" xfId="0" applyNumberFormat="1" applyFont="1" applyFill="1" applyAlignment="1">
      <alignment wrapText="1"/>
    </xf>
    <xf numFmtId="2" fontId="38" fillId="0" borderId="0" xfId="0" applyNumberFormat="1" applyFont="1" applyFill="1" applyAlignment="1">
      <alignment wrapText="1"/>
    </xf>
    <xf numFmtId="0" fontId="39" fillId="0" borderId="0" xfId="0" applyFont="1" applyFill="1" applyAlignment="1">
      <alignment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49" fontId="31" fillId="0" borderId="0" xfId="0" applyNumberFormat="1" applyFont="1" applyFill="1" applyAlignment="1">
      <alignment vertical="top"/>
    </xf>
    <xf numFmtId="49" fontId="32" fillId="0" borderId="0" xfId="0" applyNumberFormat="1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2" fontId="53" fillId="0" borderId="11" xfId="0" applyNumberFormat="1" applyFont="1" applyFill="1" applyBorder="1" applyAlignment="1">
      <alignment horizontal="center" vertical="center" wrapText="1"/>
    </xf>
    <xf numFmtId="2" fontId="53" fillId="0" borderId="12" xfId="0" applyNumberFormat="1" applyFont="1" applyFill="1" applyBorder="1" applyAlignment="1">
      <alignment horizontal="center" vertical="center" wrapText="1"/>
    </xf>
    <xf numFmtId="2" fontId="53" fillId="0" borderId="13" xfId="0" applyNumberFormat="1" applyFont="1" applyFill="1" applyBorder="1" applyAlignment="1">
      <alignment horizontal="center" vertical="center" wrapText="1"/>
    </xf>
    <xf numFmtId="2" fontId="53" fillId="0" borderId="14" xfId="0" applyNumberFormat="1" applyFont="1" applyFill="1" applyBorder="1" applyAlignment="1">
      <alignment horizontal="center" vertical="center" wrapText="1"/>
    </xf>
    <xf numFmtId="2" fontId="53" fillId="33" borderId="13" xfId="0" applyNumberFormat="1" applyFont="1" applyFill="1" applyBorder="1" applyAlignment="1">
      <alignment horizontal="center" vertical="center" wrapText="1"/>
    </xf>
    <xf numFmtId="2" fontId="53" fillId="0" borderId="15" xfId="0" applyNumberFormat="1" applyFont="1" applyFill="1" applyBorder="1" applyAlignment="1">
      <alignment horizontal="center" vertical="center" wrapText="1"/>
    </xf>
    <xf numFmtId="2" fontId="53" fillId="0" borderId="16" xfId="0" applyNumberFormat="1" applyFont="1" applyFill="1" applyBorder="1" applyAlignment="1">
      <alignment horizontal="center" vertical="center" wrapText="1"/>
    </xf>
    <xf numFmtId="2" fontId="53" fillId="0" borderId="17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wrapText="1"/>
    </xf>
    <xf numFmtId="4" fontId="22" fillId="0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 wrapText="1"/>
    </xf>
    <xf numFmtId="10" fontId="7" fillId="0" borderId="0" xfId="0" applyNumberFormat="1" applyFont="1" applyFill="1" applyAlignment="1">
      <alignment vertical="center" wrapText="1"/>
    </xf>
    <xf numFmtId="2" fontId="22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49" fontId="46" fillId="0" borderId="25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/>
    </xf>
    <xf numFmtId="4" fontId="58" fillId="0" borderId="0" xfId="0" applyNumberFormat="1" applyFont="1" applyFill="1" applyAlignment="1">
      <alignment horizontal="center" wrapText="1"/>
    </xf>
    <xf numFmtId="0" fontId="44" fillId="0" borderId="0" xfId="0" applyFont="1" applyFill="1" applyAlignment="1">
      <alignment horizontal="center" vertical="center" wrapText="1"/>
    </xf>
    <xf numFmtId="0" fontId="43" fillId="0" borderId="0" xfId="42" applyFont="1" applyFill="1" applyAlignment="1" applyProtection="1">
      <alignment horizontal="left" vertical="center"/>
      <protection/>
    </xf>
    <xf numFmtId="4" fontId="60" fillId="0" borderId="0" xfId="0" applyNumberFormat="1" applyFont="1" applyFill="1" applyAlignment="1">
      <alignment horizontal="center" wrapText="1"/>
    </xf>
    <xf numFmtId="0" fontId="62" fillId="0" borderId="0" xfId="0" applyFont="1" applyFill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1" fontId="50" fillId="0" borderId="11" xfId="0" applyNumberFormat="1" applyFont="1" applyFill="1" applyBorder="1" applyAlignment="1">
      <alignment horizontal="center" vertical="center" wrapText="1"/>
    </xf>
    <xf numFmtId="1" fontId="50" fillId="0" borderId="12" xfId="0" applyNumberFormat="1" applyFont="1" applyFill="1" applyBorder="1" applyAlignment="1">
      <alignment horizontal="center" vertical="center" wrapText="1"/>
    </xf>
    <xf numFmtId="1" fontId="50" fillId="0" borderId="13" xfId="0" applyNumberFormat="1" applyFont="1" applyFill="1" applyBorder="1" applyAlignment="1">
      <alignment horizontal="center" vertical="center" wrapText="1"/>
    </xf>
    <xf numFmtId="1" fontId="50" fillId="0" borderId="14" xfId="0" applyNumberFormat="1" applyFont="1" applyFill="1" applyBorder="1" applyAlignment="1">
      <alignment horizontal="center" vertical="center" wrapText="1"/>
    </xf>
    <xf numFmtId="1" fontId="50" fillId="33" borderId="13" xfId="0" applyNumberFormat="1" applyFont="1" applyFill="1" applyBorder="1" applyAlignment="1">
      <alignment horizontal="center" vertical="center" wrapText="1"/>
    </xf>
    <xf numFmtId="1" fontId="50" fillId="0" borderId="15" xfId="0" applyNumberFormat="1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2" fontId="53" fillId="33" borderId="15" xfId="0" applyNumberFormat="1" applyFont="1" applyFill="1" applyBorder="1" applyAlignment="1">
      <alignment horizontal="center" vertical="center" wrapText="1"/>
    </xf>
    <xf numFmtId="1" fontId="50" fillId="33" borderId="15" xfId="0" applyNumberFormat="1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vertical="center" wrapText="1"/>
    </xf>
    <xf numFmtId="0" fontId="46" fillId="0" borderId="31" xfId="0" applyFont="1" applyFill="1" applyBorder="1" applyAlignment="1">
      <alignment horizontal="center" vertical="center" wrapText="1"/>
    </xf>
    <xf numFmtId="1" fontId="49" fillId="0" borderId="25" xfId="0" applyNumberFormat="1" applyFont="1" applyFill="1" applyBorder="1" applyAlignment="1">
      <alignment horizontal="center" vertical="center" wrapText="1"/>
    </xf>
    <xf numFmtId="1" fontId="49" fillId="0" borderId="32" xfId="0" applyNumberFormat="1" applyFont="1" applyFill="1" applyBorder="1" applyAlignment="1">
      <alignment horizontal="center" vertical="center" wrapText="1"/>
    </xf>
    <xf numFmtId="1" fontId="49" fillId="0" borderId="33" xfId="0" applyNumberFormat="1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1" fontId="49" fillId="0" borderId="35" xfId="0" applyNumberFormat="1" applyFont="1" applyFill="1" applyBorder="1" applyAlignment="1">
      <alignment horizontal="center" vertical="center" wrapText="1"/>
    </xf>
    <xf numFmtId="1" fontId="49" fillId="33" borderId="36" xfId="0" applyNumberFormat="1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49" fontId="46" fillId="0" borderId="34" xfId="0" applyNumberFormat="1" applyFont="1" applyFill="1" applyBorder="1" applyAlignment="1">
      <alignment horizontal="center" vertical="center" wrapText="1"/>
    </xf>
    <xf numFmtId="2" fontId="53" fillId="0" borderId="34" xfId="0" applyNumberFormat="1" applyFont="1" applyFill="1" applyBorder="1" applyAlignment="1">
      <alignment horizontal="center" vertical="center" wrapText="1"/>
    </xf>
    <xf numFmtId="2" fontId="50" fillId="0" borderId="34" xfId="0" applyNumberFormat="1" applyFont="1" applyFill="1" applyBorder="1" applyAlignment="1">
      <alignment horizontal="center" vertical="center" wrapText="1"/>
    </xf>
    <xf numFmtId="1" fontId="49" fillId="0" borderId="37" xfId="0" applyNumberFormat="1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49" fontId="46" fillId="33" borderId="14" xfId="0" applyNumberFormat="1" applyFont="1" applyFill="1" applyBorder="1" applyAlignment="1">
      <alignment horizontal="center" vertical="center" wrapText="1"/>
    </xf>
    <xf numFmtId="2" fontId="53" fillId="33" borderId="14" xfId="0" applyNumberFormat="1" applyFont="1" applyFill="1" applyBorder="1" applyAlignment="1">
      <alignment horizontal="center" vertical="center" wrapText="1"/>
    </xf>
    <xf numFmtId="1" fontId="50" fillId="33" borderId="14" xfId="0" applyNumberFormat="1" applyFont="1" applyFill="1" applyBorder="1" applyAlignment="1">
      <alignment horizontal="center" vertical="center" wrapText="1"/>
    </xf>
    <xf numFmtId="1" fontId="49" fillId="33" borderId="35" xfId="0" applyNumberFormat="1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center" vertical="center" wrapText="1"/>
    </xf>
    <xf numFmtId="2" fontId="53" fillId="33" borderId="12" xfId="0" applyNumberFormat="1" applyFont="1" applyFill="1" applyBorder="1" applyAlignment="1">
      <alignment horizontal="center" vertical="center" wrapText="1"/>
    </xf>
    <xf numFmtId="1" fontId="50" fillId="33" borderId="12" xfId="0" applyNumberFormat="1" applyFont="1" applyFill="1" applyBorder="1" applyAlignment="1">
      <alignment horizontal="center" vertical="center" wrapText="1"/>
    </xf>
    <xf numFmtId="1" fontId="49" fillId="33" borderId="32" xfId="0" applyNumberFormat="1" applyFont="1" applyFill="1" applyBorder="1" applyAlignment="1">
      <alignment horizontal="center" vertical="center" wrapText="1"/>
    </xf>
    <xf numFmtId="1" fontId="49" fillId="33" borderId="33" xfId="0" applyNumberFormat="1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 wrapText="1"/>
    </xf>
    <xf numFmtId="49" fontId="46" fillId="33" borderId="15" xfId="0" applyNumberFormat="1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2" fontId="53" fillId="33" borderId="17" xfId="0" applyNumberFormat="1" applyFont="1" applyFill="1" applyBorder="1" applyAlignment="1">
      <alignment horizontal="center" vertical="center" wrapText="1"/>
    </xf>
    <xf numFmtId="2" fontId="53" fillId="33" borderId="38" xfId="0" applyNumberFormat="1" applyFont="1" applyFill="1" applyBorder="1" applyAlignment="1">
      <alignment horizontal="center" vertical="center" wrapText="1"/>
    </xf>
    <xf numFmtId="49" fontId="46" fillId="33" borderId="32" xfId="0" applyNumberFormat="1" applyFont="1" applyFill="1" applyBorder="1" applyAlignment="1">
      <alignment horizontal="center" vertical="center" wrapText="1"/>
    </xf>
    <xf numFmtId="14" fontId="43" fillId="0" borderId="0" xfId="0" applyNumberFormat="1" applyFont="1" applyFill="1" applyAlignment="1">
      <alignment horizontal="center" vertical="center" wrapText="1"/>
    </xf>
    <xf numFmtId="14" fontId="43" fillId="0" borderId="0" xfId="0" applyNumberFormat="1" applyFont="1" applyFill="1" applyAlignment="1">
      <alignment vertical="center" wrapText="1"/>
    </xf>
    <xf numFmtId="0" fontId="51" fillId="0" borderId="39" xfId="0" applyFont="1" applyFill="1" applyBorder="1" applyAlignment="1">
      <alignment horizontal="center" vertical="center" wrapText="1"/>
    </xf>
    <xf numFmtId="1" fontId="49" fillId="0" borderId="14" xfId="0" applyNumberFormat="1" applyFont="1" applyFill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1" fontId="49" fillId="0" borderId="12" xfId="0" applyNumberFormat="1" applyFont="1" applyFill="1" applyBorder="1" applyAlignment="1">
      <alignment horizontal="center" vertical="center" wrapText="1"/>
    </xf>
    <xf numFmtId="49" fontId="46" fillId="0" borderId="37" xfId="0" applyNumberFormat="1" applyFont="1" applyFill="1" applyBorder="1" applyAlignment="1">
      <alignment horizontal="center" vertical="center" wrapText="1"/>
    </xf>
    <xf numFmtId="49" fontId="46" fillId="0" borderId="32" xfId="0" applyNumberFormat="1" applyFont="1" applyFill="1" applyBorder="1" applyAlignment="1">
      <alignment horizontal="center" vertical="center" wrapText="1"/>
    </xf>
    <xf numFmtId="1" fontId="53" fillId="0" borderId="11" xfId="0" applyNumberFormat="1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left" vertical="center" wrapText="1"/>
    </xf>
    <xf numFmtId="0" fontId="53" fillId="0" borderId="41" xfId="0" applyFont="1" applyFill="1" applyBorder="1" applyAlignment="1">
      <alignment horizontal="left" vertical="center" wrapText="1"/>
    </xf>
    <xf numFmtId="1" fontId="53" fillId="0" borderId="14" xfId="0" applyNumberFormat="1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textRotation="90" wrapText="1"/>
    </xf>
    <xf numFmtId="0" fontId="53" fillId="0" borderId="20" xfId="0" applyFont="1" applyFill="1" applyBorder="1" applyAlignment="1">
      <alignment horizontal="center" vertical="center" textRotation="90" wrapText="1"/>
    </xf>
    <xf numFmtId="0" fontId="53" fillId="0" borderId="29" xfId="0" applyFont="1" applyFill="1" applyBorder="1" applyAlignment="1">
      <alignment horizontal="center" vertical="center" textRotation="90" wrapText="1"/>
    </xf>
    <xf numFmtId="0" fontId="48" fillId="0" borderId="21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49" fontId="48" fillId="0" borderId="25" xfId="0" applyNumberFormat="1" applyFont="1" applyFill="1" applyBorder="1" applyAlignment="1">
      <alignment horizontal="center" vertical="center" wrapText="1"/>
    </xf>
    <xf numFmtId="49" fontId="48" fillId="0" borderId="33" xfId="0" applyNumberFormat="1" applyFont="1" applyFill="1" applyBorder="1" applyAlignment="1">
      <alignment horizontal="center" vertical="center" wrapText="1"/>
    </xf>
    <xf numFmtId="1" fontId="53" fillId="0" borderId="12" xfId="0" applyNumberFormat="1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 wrapText="1"/>
    </xf>
    <xf numFmtId="0" fontId="49" fillId="0" borderId="48" xfId="0" applyFont="1" applyFill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center" vertical="center" wrapText="1"/>
    </xf>
    <xf numFmtId="49" fontId="48" fillId="0" borderId="5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center" vertical="center" wrapText="1"/>
    </xf>
    <xf numFmtId="0" fontId="48" fillId="0" borderId="5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48" xfId="0" applyFont="1" applyFill="1" applyBorder="1" applyAlignment="1">
      <alignment horizontal="center" vertical="center" wrapText="1"/>
    </xf>
    <xf numFmtId="0" fontId="101" fillId="0" borderId="48" xfId="0" applyFont="1" applyFill="1" applyBorder="1" applyAlignment="1">
      <alignment horizontal="center" vertical="center" wrapText="1"/>
    </xf>
    <xf numFmtId="0" fontId="48" fillId="0" borderId="53" xfId="0" applyFont="1" applyFill="1" applyBorder="1" applyAlignment="1">
      <alignment horizontal="center" vertical="center" wrapText="1"/>
    </xf>
    <xf numFmtId="0" fontId="48" fillId="0" borderId="54" xfId="0" applyFont="1" applyFill="1" applyBorder="1" applyAlignment="1">
      <alignment horizontal="center" vertical="center" wrapText="1"/>
    </xf>
    <xf numFmtId="0" fontId="53" fillId="0" borderId="55" xfId="0" applyFont="1" applyFill="1" applyBorder="1" applyAlignment="1">
      <alignment horizontal="left" vertical="center" wrapText="1"/>
    </xf>
    <xf numFmtId="0" fontId="53" fillId="0" borderId="31" xfId="0" applyFont="1" applyFill="1" applyBorder="1" applyAlignment="1">
      <alignment horizontal="left" vertical="center" wrapText="1"/>
    </xf>
    <xf numFmtId="0" fontId="53" fillId="0" borderId="49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left" vertical="center" wrapText="1"/>
    </xf>
    <xf numFmtId="0" fontId="55" fillId="0" borderId="41" xfId="0" applyFont="1" applyFill="1" applyBorder="1" applyAlignment="1">
      <alignment horizontal="left" vertical="center" wrapText="1"/>
    </xf>
    <xf numFmtId="0" fontId="53" fillId="33" borderId="40" xfId="0" applyFont="1" applyFill="1" applyBorder="1" applyAlignment="1">
      <alignment horizontal="left" vertical="center" wrapText="1"/>
    </xf>
    <xf numFmtId="0" fontId="53" fillId="33" borderId="41" xfId="0" applyFont="1" applyFill="1" applyBorder="1" applyAlignment="1">
      <alignment horizontal="left" vertical="center" wrapText="1"/>
    </xf>
    <xf numFmtId="0" fontId="55" fillId="33" borderId="40" xfId="0" applyFont="1" applyFill="1" applyBorder="1" applyAlignment="1">
      <alignment horizontal="left" vertical="center" wrapText="1"/>
    </xf>
    <xf numFmtId="0" fontId="55" fillId="33" borderId="41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0" fontId="59" fillId="0" borderId="0" xfId="42" applyFont="1" applyFill="1" applyAlignment="1" applyProtection="1">
      <alignment horizontal="left" vertical="center"/>
      <protection/>
    </xf>
    <xf numFmtId="0" fontId="61" fillId="0" borderId="0" xfId="42" applyFont="1" applyFill="1" applyAlignment="1" applyProtection="1">
      <alignment horizontal="left" vertical="center" wrapText="1"/>
      <protection/>
    </xf>
    <xf numFmtId="0" fontId="59" fillId="0" borderId="0" xfId="42" applyFont="1" applyFill="1" applyAlignment="1" applyProtection="1">
      <alignment horizontal="left" vertical="center" wrapText="1"/>
      <protection/>
    </xf>
    <xf numFmtId="0" fontId="4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02" fillId="34" borderId="33" xfId="0" applyFont="1" applyFill="1" applyBorder="1" applyAlignment="1">
      <alignment horizontal="center" vertical="center"/>
    </xf>
    <xf numFmtId="0" fontId="102" fillId="34" borderId="56" xfId="0" applyFont="1" applyFill="1" applyBorder="1" applyAlignment="1">
      <alignment horizontal="center" vertical="center"/>
    </xf>
    <xf numFmtId="0" fontId="102" fillId="34" borderId="57" xfId="0" applyFont="1" applyFill="1" applyBorder="1" applyAlignment="1">
      <alignment horizontal="center" vertical="center"/>
    </xf>
    <xf numFmtId="0" fontId="102" fillId="34" borderId="58" xfId="0" applyFont="1" applyFill="1" applyBorder="1" applyAlignment="1">
      <alignment horizontal="center" vertical="center"/>
    </xf>
    <xf numFmtId="0" fontId="102" fillId="34" borderId="25" xfId="0" applyFont="1" applyFill="1" applyBorder="1" applyAlignment="1">
      <alignment horizontal="center" vertical="center"/>
    </xf>
    <xf numFmtId="0" fontId="102" fillId="34" borderId="16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46" fillId="0" borderId="0" xfId="0" applyFont="1" applyAlignment="1">
      <alignment horizontal="center" vertical="center"/>
    </xf>
    <xf numFmtId="0" fontId="48" fillId="0" borderId="22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53" fillId="0" borderId="53" xfId="0" applyFont="1" applyFill="1" applyBorder="1" applyAlignment="1">
      <alignment horizontal="center" vertical="center" textRotation="90" wrapText="1"/>
    </xf>
    <xf numFmtId="0" fontId="53" fillId="0" borderId="59" xfId="0" applyFont="1" applyFill="1" applyBorder="1" applyAlignment="1">
      <alignment horizontal="center" vertical="center" textRotation="90" wrapText="1"/>
    </xf>
    <xf numFmtId="0" fontId="48" fillId="0" borderId="60" xfId="0" applyFont="1" applyFill="1" applyBorder="1" applyAlignment="1">
      <alignment horizontal="center" vertical="center" wrapText="1"/>
    </xf>
    <xf numFmtId="0" fontId="55" fillId="33" borderId="61" xfId="0" applyFont="1" applyFill="1" applyBorder="1" applyAlignment="1">
      <alignment horizontal="left" vertical="center" wrapText="1"/>
    </xf>
    <xf numFmtId="0" fontId="55" fillId="33" borderId="62" xfId="0" applyFont="1" applyFill="1" applyBorder="1" applyAlignment="1">
      <alignment horizontal="left" vertical="center" wrapText="1"/>
    </xf>
    <xf numFmtId="49" fontId="48" fillId="0" borderId="63" xfId="0" applyNumberFormat="1" applyFont="1" applyFill="1" applyBorder="1" applyAlignment="1">
      <alignment horizontal="center" vertical="center" wrapText="1"/>
    </xf>
    <xf numFmtId="0" fontId="53" fillId="0" borderId="60" xfId="0" applyFont="1" applyFill="1" applyBorder="1" applyAlignment="1">
      <alignment horizontal="center" vertical="center" textRotation="90" wrapText="1"/>
    </xf>
    <xf numFmtId="0" fontId="53" fillId="0" borderId="54" xfId="0" applyFont="1" applyFill="1" applyBorder="1" applyAlignment="1">
      <alignment horizontal="center" vertical="center" textRotation="90" wrapText="1"/>
    </xf>
    <xf numFmtId="0" fontId="53" fillId="0" borderId="64" xfId="0" applyFont="1" applyFill="1" applyBorder="1" applyAlignment="1">
      <alignment horizontal="center" vertical="center" textRotation="90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 wrapText="1"/>
    </xf>
    <xf numFmtId="0" fontId="53" fillId="0" borderId="61" xfId="0" applyFont="1" applyFill="1" applyBorder="1" applyAlignment="1">
      <alignment horizontal="left" vertical="center" wrapText="1"/>
    </xf>
    <xf numFmtId="0" fontId="53" fillId="0" borderId="62" xfId="0" applyFont="1" applyFill="1" applyBorder="1" applyAlignment="1">
      <alignment horizontal="left" vertical="center" wrapText="1"/>
    </xf>
    <xf numFmtId="0" fontId="55" fillId="0" borderId="61" xfId="0" applyFont="1" applyFill="1" applyBorder="1" applyAlignment="1">
      <alignment horizontal="left" vertical="center" wrapText="1"/>
    </xf>
    <xf numFmtId="0" fontId="55" fillId="0" borderId="62" xfId="0" applyFont="1" applyFill="1" applyBorder="1" applyAlignment="1">
      <alignment horizontal="left" vertical="center" wrapText="1"/>
    </xf>
    <xf numFmtId="0" fontId="53" fillId="33" borderId="65" xfId="0" applyFont="1" applyFill="1" applyBorder="1" applyAlignment="1">
      <alignment horizontal="left" vertical="center" wrapText="1"/>
    </xf>
    <xf numFmtId="0" fontId="53" fillId="33" borderId="66" xfId="0" applyFont="1" applyFill="1" applyBorder="1" applyAlignment="1">
      <alignment horizontal="left" vertical="center" wrapText="1"/>
    </xf>
    <xf numFmtId="0" fontId="48" fillId="0" borderId="67" xfId="0" applyFont="1" applyFill="1" applyBorder="1" applyAlignment="1">
      <alignment horizontal="center" vertical="center" wrapText="1"/>
    </xf>
    <xf numFmtId="0" fontId="48" fillId="0" borderId="68" xfId="0" applyFont="1" applyFill="1" applyBorder="1" applyAlignment="1">
      <alignment horizontal="center" vertical="center" wrapText="1"/>
    </xf>
    <xf numFmtId="0" fontId="51" fillId="33" borderId="40" xfId="0" applyFont="1" applyFill="1" applyBorder="1" applyAlignment="1">
      <alignment horizontal="left" vertical="center" wrapText="1"/>
    </xf>
    <xf numFmtId="0" fontId="51" fillId="33" borderId="41" xfId="0" applyFont="1" applyFill="1" applyBorder="1" applyAlignment="1">
      <alignment horizontal="left" vertical="center" wrapText="1"/>
    </xf>
    <xf numFmtId="0" fontId="51" fillId="0" borderId="61" xfId="0" applyFont="1" applyFill="1" applyBorder="1" applyAlignment="1">
      <alignment horizontal="left" vertical="center" wrapText="1"/>
    </xf>
    <xf numFmtId="0" fontId="51" fillId="0" borderId="62" xfId="0" applyFont="1" applyFill="1" applyBorder="1" applyAlignment="1">
      <alignment horizontal="left" vertical="center" wrapText="1"/>
    </xf>
    <xf numFmtId="0" fontId="55" fillId="0" borderId="23" xfId="0" applyFont="1" applyFill="1" applyBorder="1" applyAlignment="1">
      <alignment horizontal="left" vertical="center" wrapText="1"/>
    </xf>
    <xf numFmtId="0" fontId="55" fillId="0" borderId="46" xfId="0" applyFont="1" applyFill="1" applyBorder="1" applyAlignment="1">
      <alignment horizontal="left" vertical="center" wrapText="1"/>
    </xf>
    <xf numFmtId="0" fontId="53" fillId="0" borderId="26" xfId="0" applyFont="1" applyFill="1" applyBorder="1" applyAlignment="1">
      <alignment horizontal="left" vertical="center" wrapText="1"/>
    </xf>
    <xf numFmtId="0" fontId="53" fillId="0" borderId="69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28575</xdr:rowOff>
    </xdr:from>
    <xdr:to>
      <xdr:col>1</xdr:col>
      <xdr:colOff>8277225</xdr:colOff>
      <xdr:row>11</xdr:row>
      <xdr:rowOff>238125</xdr:rowOff>
    </xdr:to>
    <xdr:pic>
      <xdr:nvPicPr>
        <xdr:cNvPr id="1" name="Рисунок 2" descr="логотипNEW201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12830175" cy="646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ramorix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="25" zoomScaleNormal="40" zoomScaleSheetLayoutView="25" zoomScalePageLayoutView="0" workbookViewId="0" topLeftCell="A10">
      <selection activeCell="B57" sqref="B57:C57"/>
    </sheetView>
  </sheetViews>
  <sheetFormatPr defaultColWidth="9.00390625" defaultRowHeight="12.75"/>
  <cols>
    <col min="1" max="1" width="62.125" style="10" customWidth="1"/>
    <col min="2" max="2" width="255.625" style="11" customWidth="1"/>
    <col min="3" max="3" width="139.125" style="11" customWidth="1"/>
    <col min="4" max="4" width="53.75390625" style="11" customWidth="1"/>
    <col min="5" max="5" width="49.875" style="80" customWidth="1"/>
    <col min="6" max="6" width="72.25390625" style="9" customWidth="1"/>
    <col min="7" max="9" width="48.75390625" style="9" customWidth="1"/>
    <col min="10" max="10" width="124.375" style="11" customWidth="1"/>
    <col min="11" max="11" width="86.00390625" style="9" customWidth="1"/>
    <col min="12" max="12" width="14.625" style="17" customWidth="1"/>
    <col min="13" max="13" width="13.625" style="18" customWidth="1"/>
    <col min="14" max="14" width="17.25390625" style="26" bestFit="1" customWidth="1"/>
    <col min="15" max="15" width="17.25390625" style="34" bestFit="1" customWidth="1"/>
    <col min="16" max="16384" width="9.125" style="5" customWidth="1"/>
  </cols>
  <sheetData>
    <row r="1" spans="1:15" ht="18">
      <c r="A1" s="2"/>
      <c r="B1" s="3"/>
      <c r="C1" s="3"/>
      <c r="D1" s="3"/>
      <c r="E1" s="73"/>
      <c r="F1" s="4"/>
      <c r="G1" s="4"/>
      <c r="H1" s="4"/>
      <c r="I1" s="20"/>
      <c r="J1" s="3"/>
      <c r="K1" s="4"/>
      <c r="L1" s="18"/>
      <c r="M1" s="26"/>
      <c r="N1" s="34"/>
      <c r="O1" s="5"/>
    </row>
    <row r="2" spans="1:15" ht="41.25" customHeight="1">
      <c r="A2" s="2"/>
      <c r="B2" s="3"/>
      <c r="C2" s="3"/>
      <c r="D2" s="3"/>
      <c r="E2" s="73"/>
      <c r="F2" s="215" t="s">
        <v>8</v>
      </c>
      <c r="G2" s="215"/>
      <c r="H2" s="215"/>
      <c r="I2" s="111"/>
      <c r="J2" s="3"/>
      <c r="K2" s="4"/>
      <c r="L2" s="18"/>
      <c r="M2" s="26"/>
      <c r="N2" s="34"/>
      <c r="O2" s="5"/>
    </row>
    <row r="3" spans="1:15" ht="45.75" customHeight="1">
      <c r="A3" s="2"/>
      <c r="B3" s="3"/>
      <c r="C3" s="3"/>
      <c r="D3" s="3"/>
      <c r="E3" s="73"/>
      <c r="F3" s="110" t="s">
        <v>24</v>
      </c>
      <c r="G3" s="112"/>
      <c r="H3" s="112"/>
      <c r="I3" s="111"/>
      <c r="J3" s="3"/>
      <c r="K3" s="4"/>
      <c r="L3" s="18"/>
      <c r="M3" s="26"/>
      <c r="N3" s="34"/>
      <c r="O3" s="5"/>
    </row>
    <row r="4" spans="1:15" ht="50.25" customHeight="1">
      <c r="A4" s="220"/>
      <c r="B4" s="221"/>
      <c r="C4" s="222" t="s">
        <v>44</v>
      </c>
      <c r="D4" s="223"/>
      <c r="E4" s="73"/>
      <c r="F4" s="110" t="s">
        <v>25</v>
      </c>
      <c r="G4" s="112"/>
      <c r="H4" s="112"/>
      <c r="I4" s="111"/>
      <c r="J4" s="17"/>
      <c r="K4" s="4"/>
      <c r="L4" s="18"/>
      <c r="M4" s="26"/>
      <c r="N4" s="34"/>
      <c r="O4" s="5"/>
    </row>
    <row r="5" spans="1:15" ht="42.75" customHeight="1">
      <c r="A5" s="41"/>
      <c r="B5" s="42"/>
      <c r="C5" s="224"/>
      <c r="D5" s="225"/>
      <c r="E5" s="73"/>
      <c r="F5" s="113" t="s">
        <v>19</v>
      </c>
      <c r="G5" s="112"/>
      <c r="H5" s="112"/>
      <c r="I5" s="111"/>
      <c r="J5" s="17"/>
      <c r="K5" s="4"/>
      <c r="L5" s="18"/>
      <c r="M5" s="26"/>
      <c r="N5" s="34"/>
      <c r="O5" s="5"/>
    </row>
    <row r="6" spans="1:15" ht="64.5" customHeight="1">
      <c r="A6" s="41"/>
      <c r="B6" s="42"/>
      <c r="C6" s="226"/>
      <c r="D6" s="227"/>
      <c r="E6" s="73"/>
      <c r="F6" s="216" t="s">
        <v>20</v>
      </c>
      <c r="G6" s="216"/>
      <c r="H6" s="216"/>
      <c r="I6" s="111"/>
      <c r="J6" s="17"/>
      <c r="K6" s="4"/>
      <c r="L6" s="18"/>
      <c r="M6" s="26"/>
      <c r="N6" s="34"/>
      <c r="O6" s="5"/>
    </row>
    <row r="7" spans="1:14" s="12" customFormat="1" ht="32.25" customHeight="1">
      <c r="A7" s="43"/>
      <c r="B7" s="44"/>
      <c r="C7" s="44"/>
      <c r="D7" s="44"/>
      <c r="E7" s="74"/>
      <c r="F7" s="216" t="s">
        <v>12</v>
      </c>
      <c r="G7" s="216"/>
      <c r="H7" s="216"/>
      <c r="I7" s="114"/>
      <c r="J7" s="44"/>
      <c r="K7" s="45"/>
      <c r="L7" s="19"/>
      <c r="M7" s="27"/>
      <c r="N7" s="35"/>
    </row>
    <row r="8" spans="1:14" s="12" customFormat="1" ht="51.75">
      <c r="A8" s="43"/>
      <c r="B8" s="44"/>
      <c r="C8" s="44"/>
      <c r="D8" s="44"/>
      <c r="E8" s="74"/>
      <c r="F8" s="217" t="s">
        <v>6</v>
      </c>
      <c r="G8" s="218"/>
      <c r="H8" s="218"/>
      <c r="I8" s="114"/>
      <c r="J8" s="44"/>
      <c r="K8" s="45"/>
      <c r="L8" s="19"/>
      <c r="M8" s="27"/>
      <c r="N8" s="35"/>
    </row>
    <row r="9" spans="1:14" s="12" customFormat="1" ht="58.5" customHeight="1">
      <c r="A9" s="46"/>
      <c r="B9" s="47"/>
      <c r="C9" s="47"/>
      <c r="D9" s="47"/>
      <c r="E9" s="74"/>
      <c r="F9" s="115"/>
      <c r="G9" s="115"/>
      <c r="J9" s="47"/>
      <c r="K9" s="45"/>
      <c r="L9" s="19"/>
      <c r="M9" s="27"/>
      <c r="N9" s="35"/>
    </row>
    <row r="10" spans="1:14" s="6" customFormat="1" ht="18">
      <c r="A10" s="13"/>
      <c r="B10" s="14"/>
      <c r="C10" s="14"/>
      <c r="D10" s="14"/>
      <c r="E10" s="75"/>
      <c r="F10" s="15"/>
      <c r="G10" s="15"/>
      <c r="H10" s="15"/>
      <c r="I10" s="20"/>
      <c r="J10" s="14"/>
      <c r="K10" s="15"/>
      <c r="L10" s="18"/>
      <c r="M10" s="28"/>
      <c r="N10" s="36"/>
    </row>
    <row r="11" spans="1:11" ht="69.75" customHeight="1">
      <c r="A11" s="228" t="s">
        <v>4</v>
      </c>
      <c r="B11" s="229"/>
      <c r="C11" s="229"/>
      <c r="D11" s="229"/>
      <c r="E11" s="229"/>
      <c r="F11" s="229"/>
      <c r="G11" s="229"/>
      <c r="H11" s="229"/>
      <c r="I11" s="229"/>
      <c r="J11" s="20"/>
      <c r="K11" s="17"/>
    </row>
    <row r="12" spans="1:12" ht="69.75" customHeight="1">
      <c r="A12" s="219" t="s">
        <v>5</v>
      </c>
      <c r="B12" s="230"/>
      <c r="C12" s="230"/>
      <c r="D12" s="230"/>
      <c r="E12" s="230"/>
      <c r="F12" s="230"/>
      <c r="G12" s="230"/>
      <c r="H12" s="230"/>
      <c r="I12" s="230"/>
      <c r="J12" s="20"/>
      <c r="K12" s="159">
        <f ca="1">TODAY()</f>
        <v>44936</v>
      </c>
      <c r="L12" s="160"/>
    </row>
    <row r="13" spans="1:11" ht="69.75" customHeight="1">
      <c r="A13" s="219" t="s">
        <v>7</v>
      </c>
      <c r="B13" s="219"/>
      <c r="C13" s="219"/>
      <c r="D13" s="219"/>
      <c r="E13" s="219"/>
      <c r="F13" s="219"/>
      <c r="G13" s="219"/>
      <c r="H13" s="219"/>
      <c r="I13" s="219"/>
      <c r="J13" s="20"/>
      <c r="K13" s="17"/>
    </row>
    <row r="14" spans="1:11" ht="38.25" customHeight="1" thickBo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5" s="7" customFormat="1" ht="135" customHeight="1" thickBot="1">
      <c r="A15" s="232" t="s">
        <v>31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1"/>
      <c r="M15" s="22"/>
      <c r="N15" s="29"/>
      <c r="O15" s="37"/>
    </row>
    <row r="16" spans="1:15" s="7" customFormat="1" ht="150" customHeight="1" thickBot="1">
      <c r="A16" s="235" t="s">
        <v>0</v>
      </c>
      <c r="B16" s="231" t="s">
        <v>1</v>
      </c>
      <c r="C16" s="200"/>
      <c r="D16" s="174" t="s">
        <v>91</v>
      </c>
      <c r="E16" s="196" t="s">
        <v>3</v>
      </c>
      <c r="F16" s="242" t="s">
        <v>26</v>
      </c>
      <c r="G16" s="243"/>
      <c r="H16" s="244"/>
      <c r="I16" s="200" t="s">
        <v>2</v>
      </c>
      <c r="J16" s="174" t="s">
        <v>10</v>
      </c>
      <c r="K16" s="174" t="s">
        <v>9</v>
      </c>
      <c r="L16" s="21"/>
      <c r="M16" s="22"/>
      <c r="N16" s="29"/>
      <c r="O16" s="37"/>
    </row>
    <row r="17" spans="1:15" s="1" customFormat="1" ht="150" customHeight="1" thickBot="1">
      <c r="A17" s="205"/>
      <c r="B17" s="186"/>
      <c r="C17" s="188"/>
      <c r="D17" s="175"/>
      <c r="E17" s="238"/>
      <c r="F17" s="116" t="s">
        <v>28</v>
      </c>
      <c r="G17" s="117" t="s">
        <v>29</v>
      </c>
      <c r="H17" s="117" t="s">
        <v>30</v>
      </c>
      <c r="I17" s="188"/>
      <c r="J17" s="175"/>
      <c r="K17" s="175"/>
      <c r="L17" s="23"/>
      <c r="M17" s="19"/>
      <c r="N17" s="30"/>
      <c r="O17" s="38"/>
    </row>
    <row r="18" spans="1:15" s="1" customFormat="1" ht="139.5" customHeight="1">
      <c r="A18" s="239" t="s">
        <v>21</v>
      </c>
      <c r="B18" s="236" t="s">
        <v>50</v>
      </c>
      <c r="C18" s="237"/>
      <c r="D18" s="141" t="s">
        <v>47</v>
      </c>
      <c r="E18" s="142" t="s">
        <v>13</v>
      </c>
      <c r="F18" s="143">
        <v>2590</v>
      </c>
      <c r="G18" s="144">
        <f aca="true" t="shared" si="0" ref="G18:G36">F18/1.07</f>
        <v>2420.5607476635514</v>
      </c>
      <c r="H18" s="144">
        <f aca="true" t="shared" si="1" ref="H18:H26">G18/1.05</f>
        <v>2305.295950155763</v>
      </c>
      <c r="I18" s="145">
        <f>F18*2.3/16</f>
        <v>372.31249999999994</v>
      </c>
      <c r="J18" s="176" t="s">
        <v>85</v>
      </c>
      <c r="K18" s="179" t="s">
        <v>90</v>
      </c>
      <c r="L18" s="19"/>
      <c r="M18" s="19"/>
      <c r="N18" s="30"/>
      <c r="O18" s="38"/>
    </row>
    <row r="19" spans="1:15" s="1" customFormat="1" ht="139.5" customHeight="1">
      <c r="A19" s="234"/>
      <c r="B19" s="209" t="s">
        <v>51</v>
      </c>
      <c r="C19" s="210"/>
      <c r="D19" s="97" t="s">
        <v>47</v>
      </c>
      <c r="E19" s="105" t="s">
        <v>13</v>
      </c>
      <c r="F19" s="83">
        <v>3060</v>
      </c>
      <c r="G19" s="119">
        <f aca="true" t="shared" si="2" ref="G19:G26">F19/1.07</f>
        <v>2859.813084112149</v>
      </c>
      <c r="H19" s="119">
        <f t="shared" si="1"/>
        <v>2723.6315086782374</v>
      </c>
      <c r="I19" s="130">
        <f>F19*2.3/16</f>
        <v>439.87499999999994</v>
      </c>
      <c r="J19" s="177"/>
      <c r="K19" s="180"/>
      <c r="L19" s="19"/>
      <c r="M19" s="19"/>
      <c r="N19" s="30"/>
      <c r="O19" s="38"/>
    </row>
    <row r="20" spans="1:15" s="1" customFormat="1" ht="139.5" customHeight="1">
      <c r="A20" s="234"/>
      <c r="B20" s="211" t="s">
        <v>52</v>
      </c>
      <c r="C20" s="212"/>
      <c r="D20" s="146" t="s">
        <v>47</v>
      </c>
      <c r="E20" s="147" t="s">
        <v>14</v>
      </c>
      <c r="F20" s="148">
        <v>2360</v>
      </c>
      <c r="G20" s="149">
        <f t="shared" si="2"/>
        <v>2205.607476635514</v>
      </c>
      <c r="H20" s="149">
        <f t="shared" si="1"/>
        <v>2100.57854917668</v>
      </c>
      <c r="I20" s="150">
        <f>F20*3.3/16</f>
        <v>486.75</v>
      </c>
      <c r="J20" s="177"/>
      <c r="K20" s="181" t="s">
        <v>36</v>
      </c>
      <c r="L20" s="19"/>
      <c r="M20" s="19"/>
      <c r="N20" s="30"/>
      <c r="O20" s="38"/>
    </row>
    <row r="21" spans="1:15" s="8" customFormat="1" ht="139.5" customHeight="1">
      <c r="A21" s="234"/>
      <c r="B21" s="168" t="s">
        <v>53</v>
      </c>
      <c r="C21" s="169"/>
      <c r="D21" s="97" t="s">
        <v>47</v>
      </c>
      <c r="E21" s="105" t="s">
        <v>14</v>
      </c>
      <c r="F21" s="84">
        <v>2840</v>
      </c>
      <c r="G21" s="120">
        <f t="shared" si="2"/>
        <v>2654.2056074766356</v>
      </c>
      <c r="H21" s="120">
        <f t="shared" si="1"/>
        <v>2527.8148642634624</v>
      </c>
      <c r="I21" s="131">
        <f>F21*3.3/16</f>
        <v>585.75</v>
      </c>
      <c r="J21" s="177"/>
      <c r="K21" s="181"/>
      <c r="L21" s="18"/>
      <c r="M21" s="19"/>
      <c r="N21" s="33"/>
      <c r="O21" s="39"/>
    </row>
    <row r="22" spans="1:15" s="8" customFormat="1" ht="139.5" customHeight="1">
      <c r="A22" s="234"/>
      <c r="B22" s="211" t="s">
        <v>54</v>
      </c>
      <c r="C22" s="212"/>
      <c r="D22" s="146" t="s">
        <v>47</v>
      </c>
      <c r="E22" s="147" t="s">
        <v>15</v>
      </c>
      <c r="F22" s="87">
        <v>2360</v>
      </c>
      <c r="G22" s="123">
        <f t="shared" si="2"/>
        <v>2205.607476635514</v>
      </c>
      <c r="H22" s="123">
        <f t="shared" si="1"/>
        <v>2100.57854917668</v>
      </c>
      <c r="I22" s="151">
        <f>F22*4.3/16</f>
        <v>634.25</v>
      </c>
      <c r="J22" s="177"/>
      <c r="K22" s="181"/>
      <c r="L22" s="18"/>
      <c r="M22" s="19"/>
      <c r="N22" s="33"/>
      <c r="O22" s="39"/>
    </row>
    <row r="23" spans="1:15" s="8" customFormat="1" ht="139.5" customHeight="1">
      <c r="A23" s="240"/>
      <c r="B23" s="168" t="s">
        <v>55</v>
      </c>
      <c r="C23" s="169"/>
      <c r="D23" s="97" t="s">
        <v>47</v>
      </c>
      <c r="E23" s="105" t="s">
        <v>15</v>
      </c>
      <c r="F23" s="85">
        <v>2840</v>
      </c>
      <c r="G23" s="121">
        <f t="shared" si="2"/>
        <v>2654.2056074766356</v>
      </c>
      <c r="H23" s="121">
        <f t="shared" si="1"/>
        <v>2527.8148642634624</v>
      </c>
      <c r="I23" s="132">
        <f>F23*4.3/16</f>
        <v>763.25</v>
      </c>
      <c r="J23" s="177"/>
      <c r="K23" s="181"/>
      <c r="L23" s="18"/>
      <c r="M23" s="19"/>
      <c r="N23" s="33"/>
      <c r="O23" s="39"/>
    </row>
    <row r="24" spans="1:11" s="8" customFormat="1" ht="139.5" customHeight="1">
      <c r="A24" s="240"/>
      <c r="B24" s="211" t="s">
        <v>56</v>
      </c>
      <c r="C24" s="212"/>
      <c r="D24" s="146" t="s">
        <v>47</v>
      </c>
      <c r="E24" s="147" t="s">
        <v>42</v>
      </c>
      <c r="F24" s="87">
        <v>2840</v>
      </c>
      <c r="G24" s="123">
        <f>F24/1.07</f>
        <v>2654.2056074766356</v>
      </c>
      <c r="H24" s="123">
        <f>G24/1.05</f>
        <v>2527.8148642634624</v>
      </c>
      <c r="I24" s="151">
        <f>F24*3.8/16</f>
        <v>674.5</v>
      </c>
      <c r="J24" s="177"/>
      <c r="K24" s="181"/>
    </row>
    <row r="25" spans="1:15" s="8" customFormat="1" ht="139.5" customHeight="1">
      <c r="A25" s="240"/>
      <c r="B25" s="211" t="s">
        <v>57</v>
      </c>
      <c r="C25" s="212"/>
      <c r="D25" s="146" t="s">
        <v>47</v>
      </c>
      <c r="E25" s="147" t="s">
        <v>45</v>
      </c>
      <c r="F25" s="87">
        <v>2360</v>
      </c>
      <c r="G25" s="123">
        <f t="shared" si="2"/>
        <v>2205.607476635514</v>
      </c>
      <c r="H25" s="123">
        <f t="shared" si="1"/>
        <v>2100.57854917668</v>
      </c>
      <c r="I25" s="151">
        <f>F25*2.5/16</f>
        <v>368.75</v>
      </c>
      <c r="J25" s="177"/>
      <c r="K25" s="181"/>
      <c r="L25" s="18"/>
      <c r="M25" s="19"/>
      <c r="N25" s="33"/>
      <c r="O25" s="39"/>
    </row>
    <row r="26" spans="1:15" s="8" customFormat="1" ht="139.5" customHeight="1" thickBot="1">
      <c r="A26" s="241"/>
      <c r="B26" s="249" t="s">
        <v>58</v>
      </c>
      <c r="C26" s="250"/>
      <c r="D26" s="152" t="s">
        <v>47</v>
      </c>
      <c r="E26" s="153" t="s">
        <v>45</v>
      </c>
      <c r="F26" s="126">
        <v>2590</v>
      </c>
      <c r="G26" s="127">
        <f t="shared" si="2"/>
        <v>2420.5607476635514</v>
      </c>
      <c r="H26" s="127">
        <f t="shared" si="1"/>
        <v>2305.295950155763</v>
      </c>
      <c r="I26" s="135">
        <f>F26*2.5/16</f>
        <v>404.6875</v>
      </c>
      <c r="J26" s="178"/>
      <c r="K26" s="182"/>
      <c r="L26" s="18"/>
      <c r="M26" s="19"/>
      <c r="N26" s="31"/>
      <c r="O26" s="39"/>
    </row>
    <row r="27" spans="1:15" s="8" customFormat="1" ht="139.5" customHeight="1">
      <c r="A27" s="233" t="s">
        <v>79</v>
      </c>
      <c r="B27" s="247" t="s">
        <v>59</v>
      </c>
      <c r="C27" s="248"/>
      <c r="D27" s="98" t="s">
        <v>47</v>
      </c>
      <c r="E27" s="106" t="s">
        <v>14</v>
      </c>
      <c r="F27" s="83">
        <v>1800</v>
      </c>
      <c r="G27" s="119">
        <f t="shared" si="0"/>
        <v>1682.2429906542054</v>
      </c>
      <c r="H27" s="119">
        <f aca="true" t="shared" si="3" ref="H27:H36">G27/1.05</f>
        <v>1602.1361815754337</v>
      </c>
      <c r="I27" s="130">
        <f>F27*3.3/16</f>
        <v>371.25</v>
      </c>
      <c r="J27" s="176" t="s">
        <v>86</v>
      </c>
      <c r="K27" s="181" t="s">
        <v>37</v>
      </c>
      <c r="L27" s="18"/>
      <c r="M27" s="19"/>
      <c r="N27" s="31"/>
      <c r="O27" s="39"/>
    </row>
    <row r="28" spans="1:15" s="8" customFormat="1" ht="139.5" customHeight="1">
      <c r="A28" s="233"/>
      <c r="B28" s="213" t="s">
        <v>60</v>
      </c>
      <c r="C28" s="214"/>
      <c r="D28" s="146" t="s">
        <v>47</v>
      </c>
      <c r="E28" s="147" t="s">
        <v>14</v>
      </c>
      <c r="F28" s="148">
        <v>1965</v>
      </c>
      <c r="G28" s="149">
        <f>F28/1.07</f>
        <v>1836.448598130841</v>
      </c>
      <c r="H28" s="149">
        <f>G28/1.05</f>
        <v>1748.9986648865151</v>
      </c>
      <c r="I28" s="150">
        <f>F28*3.3/16</f>
        <v>405.28125</v>
      </c>
      <c r="J28" s="177"/>
      <c r="K28" s="181"/>
      <c r="L28" s="18"/>
      <c r="M28" s="19"/>
      <c r="N28" s="31"/>
      <c r="O28" s="39"/>
    </row>
    <row r="29" spans="1:15" s="8" customFormat="1" ht="139.5" customHeight="1">
      <c r="A29" s="234"/>
      <c r="B29" s="209" t="s">
        <v>61</v>
      </c>
      <c r="C29" s="210"/>
      <c r="D29" s="97" t="s">
        <v>47</v>
      </c>
      <c r="E29" s="105" t="s">
        <v>16</v>
      </c>
      <c r="F29" s="84">
        <v>1800</v>
      </c>
      <c r="G29" s="120">
        <f t="shared" si="0"/>
        <v>1682.2429906542054</v>
      </c>
      <c r="H29" s="120">
        <f t="shared" si="3"/>
        <v>1602.1361815754337</v>
      </c>
      <c r="I29" s="131">
        <f>F29*3.8/16</f>
        <v>427.5</v>
      </c>
      <c r="J29" s="177"/>
      <c r="K29" s="181"/>
      <c r="L29" s="18"/>
      <c r="M29" s="19"/>
      <c r="N29" s="31"/>
      <c r="O29" s="39"/>
    </row>
    <row r="30" spans="1:15" s="8" customFormat="1" ht="139.5" customHeight="1" thickBot="1">
      <c r="A30" s="234"/>
      <c r="B30" s="249" t="s">
        <v>62</v>
      </c>
      <c r="C30" s="250"/>
      <c r="D30" s="152" t="s">
        <v>47</v>
      </c>
      <c r="E30" s="153" t="s">
        <v>16</v>
      </c>
      <c r="F30" s="126">
        <v>1965</v>
      </c>
      <c r="G30" s="127">
        <f t="shared" si="0"/>
        <v>1836.448598130841</v>
      </c>
      <c r="H30" s="127">
        <f t="shared" si="3"/>
        <v>1748.9986648865151</v>
      </c>
      <c r="I30" s="135">
        <f>F30*3.8/16</f>
        <v>466.6875</v>
      </c>
      <c r="J30" s="178"/>
      <c r="K30" s="182"/>
      <c r="L30" s="18"/>
      <c r="M30" s="19"/>
      <c r="N30" s="31"/>
      <c r="O30" s="39"/>
    </row>
    <row r="31" spans="1:15" s="8" customFormat="1" ht="139.5" customHeight="1">
      <c r="A31" s="234"/>
      <c r="B31" s="245" t="s">
        <v>63</v>
      </c>
      <c r="C31" s="246"/>
      <c r="D31" s="98" t="s">
        <v>47</v>
      </c>
      <c r="E31" s="106" t="s">
        <v>17</v>
      </c>
      <c r="F31" s="83">
        <v>1800</v>
      </c>
      <c r="G31" s="119">
        <f t="shared" si="0"/>
        <v>1682.2429906542054</v>
      </c>
      <c r="H31" s="119">
        <f t="shared" si="3"/>
        <v>1602.1361815754337</v>
      </c>
      <c r="I31" s="130">
        <f>F31*1.5/16</f>
        <v>168.75</v>
      </c>
      <c r="J31" s="176" t="s">
        <v>87</v>
      </c>
      <c r="K31" s="179" t="s">
        <v>38</v>
      </c>
      <c r="L31" s="18"/>
      <c r="M31" s="19"/>
      <c r="N31" s="31"/>
      <c r="O31" s="39"/>
    </row>
    <row r="32" spans="1:15" s="8" customFormat="1" ht="139.5" customHeight="1">
      <c r="A32" s="234"/>
      <c r="B32" s="211" t="s">
        <v>64</v>
      </c>
      <c r="C32" s="212"/>
      <c r="D32" s="154" t="s">
        <v>47</v>
      </c>
      <c r="E32" s="155" t="s">
        <v>17</v>
      </c>
      <c r="F32" s="148">
        <v>1965</v>
      </c>
      <c r="G32" s="149">
        <f t="shared" si="0"/>
        <v>1836.448598130841</v>
      </c>
      <c r="H32" s="149">
        <f t="shared" si="3"/>
        <v>1748.9986648865151</v>
      </c>
      <c r="I32" s="150">
        <f>F32*1.5/16</f>
        <v>184.21875</v>
      </c>
      <c r="J32" s="177"/>
      <c r="K32" s="181"/>
      <c r="L32" s="18"/>
      <c r="M32" s="19"/>
      <c r="N32" s="31"/>
      <c r="O32" s="39"/>
    </row>
    <row r="33" spans="1:15" s="8" customFormat="1" ht="139.5" customHeight="1">
      <c r="A33" s="234"/>
      <c r="B33" s="168" t="s">
        <v>65</v>
      </c>
      <c r="C33" s="169"/>
      <c r="D33" s="99" t="s">
        <v>47</v>
      </c>
      <c r="E33" s="105" t="s">
        <v>13</v>
      </c>
      <c r="F33" s="84">
        <v>1800</v>
      </c>
      <c r="G33" s="120">
        <f t="shared" si="0"/>
        <v>1682.2429906542054</v>
      </c>
      <c r="H33" s="120">
        <f t="shared" si="3"/>
        <v>1602.1361815754337</v>
      </c>
      <c r="I33" s="131">
        <f>F33*2.3/16</f>
        <v>258.75</v>
      </c>
      <c r="J33" s="177"/>
      <c r="K33" s="181"/>
      <c r="L33" s="18"/>
      <c r="M33" s="19"/>
      <c r="N33" s="31"/>
      <c r="O33" s="39"/>
    </row>
    <row r="34" spans="1:15" s="8" customFormat="1" ht="139.5" customHeight="1" thickBot="1">
      <c r="A34" s="234"/>
      <c r="B34" s="249" t="s">
        <v>66</v>
      </c>
      <c r="C34" s="250"/>
      <c r="D34" s="152" t="s">
        <v>47</v>
      </c>
      <c r="E34" s="153" t="s">
        <v>13</v>
      </c>
      <c r="F34" s="126">
        <v>1965</v>
      </c>
      <c r="G34" s="127">
        <f t="shared" si="0"/>
        <v>1836.448598130841</v>
      </c>
      <c r="H34" s="127">
        <f t="shared" si="3"/>
        <v>1748.9986648865151</v>
      </c>
      <c r="I34" s="135">
        <f>F34*2.3/16</f>
        <v>282.46875</v>
      </c>
      <c r="J34" s="178"/>
      <c r="K34" s="182"/>
      <c r="L34" s="18"/>
      <c r="M34" s="19"/>
      <c r="N34" s="31"/>
      <c r="O34" s="39"/>
    </row>
    <row r="35" spans="1:15" s="8" customFormat="1" ht="139.5" customHeight="1">
      <c r="A35" s="234"/>
      <c r="B35" s="245" t="s">
        <v>67</v>
      </c>
      <c r="C35" s="246"/>
      <c r="D35" s="100" t="s">
        <v>47</v>
      </c>
      <c r="E35" s="108" t="s">
        <v>18</v>
      </c>
      <c r="F35" s="86">
        <v>2040</v>
      </c>
      <c r="G35" s="122">
        <f t="shared" si="0"/>
        <v>1906.5420560747662</v>
      </c>
      <c r="H35" s="122">
        <f t="shared" si="3"/>
        <v>1815.7543391188249</v>
      </c>
      <c r="I35" s="134">
        <f>F35*1/16</f>
        <v>127.5</v>
      </c>
      <c r="J35" s="176" t="s">
        <v>88</v>
      </c>
      <c r="K35" s="179" t="s">
        <v>11</v>
      </c>
      <c r="L35" s="18"/>
      <c r="M35" s="19"/>
      <c r="N35" s="31"/>
      <c r="O35" s="39"/>
    </row>
    <row r="36" spans="1:15" s="8" customFormat="1" ht="139.5" customHeight="1" thickBot="1">
      <c r="A36" s="234"/>
      <c r="B36" s="249" t="s">
        <v>68</v>
      </c>
      <c r="C36" s="250"/>
      <c r="D36" s="152" t="s">
        <v>47</v>
      </c>
      <c r="E36" s="153" t="s">
        <v>18</v>
      </c>
      <c r="F36" s="126">
        <v>2265</v>
      </c>
      <c r="G36" s="127">
        <f t="shared" si="0"/>
        <v>2116.822429906542</v>
      </c>
      <c r="H36" s="127">
        <f t="shared" si="3"/>
        <v>2016.021361815754</v>
      </c>
      <c r="I36" s="135">
        <f>F36*1/16</f>
        <v>141.5625</v>
      </c>
      <c r="J36" s="178"/>
      <c r="K36" s="182"/>
      <c r="L36" s="18"/>
      <c r="M36" s="19"/>
      <c r="N36" s="31"/>
      <c r="O36" s="39"/>
    </row>
    <row r="37" spans="1:15" s="8" customFormat="1" ht="406.5" customHeight="1" thickBot="1">
      <c r="A37" s="101" t="s">
        <v>22</v>
      </c>
      <c r="B37" s="257" t="s">
        <v>94</v>
      </c>
      <c r="C37" s="258"/>
      <c r="D37" s="125" t="s">
        <v>78</v>
      </c>
      <c r="E37" s="137">
        <v>0.5</v>
      </c>
      <c r="F37" s="138">
        <v>5115</v>
      </c>
      <c r="G37" s="139"/>
      <c r="H37" s="139"/>
      <c r="I37" s="140">
        <f>E37*F37/10</f>
        <v>255.75</v>
      </c>
      <c r="J37" s="136" t="s">
        <v>89</v>
      </c>
      <c r="K37" s="129" t="s">
        <v>11</v>
      </c>
      <c r="L37" s="18"/>
      <c r="M37" s="19"/>
      <c r="N37" s="31"/>
      <c r="O37" s="39"/>
    </row>
    <row r="38" spans="1:15" s="8" customFormat="1" ht="139.5" customHeight="1" thickBot="1">
      <c r="A38" s="102" t="s">
        <v>23</v>
      </c>
      <c r="B38" s="201" t="s">
        <v>32</v>
      </c>
      <c r="C38" s="202"/>
      <c r="D38" s="208"/>
      <c r="E38" s="190" t="s">
        <v>77</v>
      </c>
      <c r="F38" s="191"/>
      <c r="G38" s="191"/>
      <c r="H38" s="191"/>
      <c r="I38" s="191"/>
      <c r="J38" s="191"/>
      <c r="K38" s="192"/>
      <c r="L38" s="18"/>
      <c r="M38" s="19"/>
      <c r="N38" s="31"/>
      <c r="O38" s="39"/>
    </row>
    <row r="39" spans="1:15" s="96" customFormat="1" ht="135" customHeight="1" thickBot="1">
      <c r="A39" s="203" t="s">
        <v>33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92"/>
      <c r="M39" s="93"/>
      <c r="N39" s="94"/>
      <c r="O39" s="95"/>
    </row>
    <row r="40" spans="1:16" s="8" customFormat="1" ht="150" customHeight="1" thickBot="1">
      <c r="A40" s="204" t="s">
        <v>0</v>
      </c>
      <c r="B40" s="231" t="s">
        <v>1</v>
      </c>
      <c r="C40" s="200"/>
      <c r="D40" s="174" t="s">
        <v>46</v>
      </c>
      <c r="E40" s="196" t="s">
        <v>3</v>
      </c>
      <c r="F40" s="186" t="s">
        <v>26</v>
      </c>
      <c r="G40" s="187"/>
      <c r="H40" s="188"/>
      <c r="I40" s="200" t="s">
        <v>2</v>
      </c>
      <c r="J40" s="189" t="s">
        <v>10</v>
      </c>
      <c r="K40" s="189" t="s">
        <v>9</v>
      </c>
      <c r="L40" s="24"/>
      <c r="M40" s="18"/>
      <c r="N40" s="31"/>
      <c r="O40" s="39"/>
      <c r="P40" s="91"/>
    </row>
    <row r="41" spans="1:12" s="1" customFormat="1" ht="150" customHeight="1" thickBot="1">
      <c r="A41" s="205"/>
      <c r="B41" s="251"/>
      <c r="C41" s="252"/>
      <c r="D41" s="175"/>
      <c r="E41" s="197"/>
      <c r="F41" s="104" t="s">
        <v>28</v>
      </c>
      <c r="G41" s="118" t="s">
        <v>29</v>
      </c>
      <c r="H41" s="118" t="s">
        <v>30</v>
      </c>
      <c r="I41" s="188"/>
      <c r="J41" s="175"/>
      <c r="K41" s="175"/>
      <c r="L41" s="38"/>
    </row>
    <row r="42" spans="1:12" s="8" customFormat="1" ht="139.5" customHeight="1">
      <c r="A42" s="171" t="s">
        <v>80</v>
      </c>
      <c r="B42" s="255" t="s">
        <v>98</v>
      </c>
      <c r="C42" s="256"/>
      <c r="D42" s="98" t="s">
        <v>47</v>
      </c>
      <c r="E42" s="108" t="s">
        <v>41</v>
      </c>
      <c r="F42" s="86">
        <v>3360</v>
      </c>
      <c r="G42" s="122">
        <f>F42/1.08</f>
        <v>3111.111111111111</v>
      </c>
      <c r="H42" s="122">
        <f>G42/1.05</f>
        <v>2962.9629629629626</v>
      </c>
      <c r="I42" s="134">
        <f>F42*1.4/16</f>
        <v>294</v>
      </c>
      <c r="J42" s="193" t="s">
        <v>83</v>
      </c>
      <c r="K42" s="179" t="s">
        <v>36</v>
      </c>
      <c r="L42" s="39"/>
    </row>
    <row r="43" spans="1:12" s="8" customFormat="1" ht="139.5" customHeight="1" thickBot="1">
      <c r="A43" s="172"/>
      <c r="B43" s="253" t="s">
        <v>99</v>
      </c>
      <c r="C43" s="254"/>
      <c r="D43" s="146" t="s">
        <v>47</v>
      </c>
      <c r="E43" s="147" t="s">
        <v>41</v>
      </c>
      <c r="F43" s="148">
        <v>3510</v>
      </c>
      <c r="G43" s="149">
        <f>F43/1.08</f>
        <v>3250</v>
      </c>
      <c r="H43" s="149">
        <f>G43/1.05</f>
        <v>3095.238095238095</v>
      </c>
      <c r="I43" s="150">
        <f>F43*1.4/16</f>
        <v>307.125</v>
      </c>
      <c r="J43" s="194"/>
      <c r="K43" s="181"/>
      <c r="L43" s="39"/>
    </row>
    <row r="44" spans="1:12" s="8" customFormat="1" ht="139.5" customHeight="1">
      <c r="A44" s="172"/>
      <c r="B44" s="255" t="s">
        <v>98</v>
      </c>
      <c r="C44" s="256"/>
      <c r="D44" s="97" t="s">
        <v>48</v>
      </c>
      <c r="E44" s="105" t="s">
        <v>41</v>
      </c>
      <c r="F44" s="84">
        <v>1850</v>
      </c>
      <c r="G44" s="120"/>
      <c r="H44" s="120"/>
      <c r="I44" s="131">
        <f>F44*1.4/8</f>
        <v>323.75</v>
      </c>
      <c r="J44" s="194"/>
      <c r="K44" s="181"/>
      <c r="L44" s="39"/>
    </row>
    <row r="45" spans="1:12" s="8" customFormat="1" ht="139.5" customHeight="1" thickBot="1">
      <c r="A45" s="172"/>
      <c r="B45" s="253" t="s">
        <v>99</v>
      </c>
      <c r="C45" s="254"/>
      <c r="D45" s="146" t="s">
        <v>48</v>
      </c>
      <c r="E45" s="147" t="s">
        <v>41</v>
      </c>
      <c r="F45" s="87">
        <v>1935</v>
      </c>
      <c r="G45" s="149"/>
      <c r="H45" s="149"/>
      <c r="I45" s="151">
        <f>F45*1.4/8</f>
        <v>338.625</v>
      </c>
      <c r="J45" s="195"/>
      <c r="K45" s="181"/>
      <c r="L45" s="39"/>
    </row>
    <row r="46" spans="1:11" s="8" customFormat="1" ht="139.5" customHeight="1" thickBot="1">
      <c r="A46" s="172"/>
      <c r="B46" s="259" t="s">
        <v>69</v>
      </c>
      <c r="C46" s="260"/>
      <c r="D46" s="99" t="s">
        <v>48</v>
      </c>
      <c r="E46" s="107" t="s">
        <v>43</v>
      </c>
      <c r="F46" s="88">
        <v>6160</v>
      </c>
      <c r="G46" s="124">
        <f>F46/1.1</f>
        <v>5600</v>
      </c>
      <c r="H46" s="124">
        <f>G46/1.05</f>
        <v>5333.333333333333</v>
      </c>
      <c r="I46" s="135">
        <f>F46*1/8</f>
        <v>770</v>
      </c>
      <c r="J46" s="133"/>
      <c r="K46" s="182"/>
    </row>
    <row r="47" spans="1:12" s="8" customFormat="1" ht="139.5" customHeight="1">
      <c r="A47" s="172"/>
      <c r="B47" s="245" t="s">
        <v>92</v>
      </c>
      <c r="C47" s="246"/>
      <c r="D47" s="98" t="s">
        <v>47</v>
      </c>
      <c r="E47" s="106" t="s">
        <v>13</v>
      </c>
      <c r="F47" s="89">
        <v>2840</v>
      </c>
      <c r="G47" s="119">
        <f>F47/1.07</f>
        <v>2654.2056074766356</v>
      </c>
      <c r="H47" s="119">
        <f>G47/1.05</f>
        <v>2527.8148642634624</v>
      </c>
      <c r="I47" s="130">
        <f>F47*2/16</f>
        <v>355</v>
      </c>
      <c r="J47" s="176" t="s">
        <v>84</v>
      </c>
      <c r="K47" s="179" t="s">
        <v>36</v>
      </c>
      <c r="L47" s="39"/>
    </row>
    <row r="48" spans="1:12" s="8" customFormat="1" ht="139.5" customHeight="1">
      <c r="A48" s="172"/>
      <c r="B48" s="211" t="s">
        <v>93</v>
      </c>
      <c r="C48" s="212"/>
      <c r="D48" s="146" t="s">
        <v>47</v>
      </c>
      <c r="E48" s="147" t="s">
        <v>13</v>
      </c>
      <c r="F48" s="156">
        <v>3045</v>
      </c>
      <c r="G48" s="149">
        <f>F48/1.08</f>
        <v>2819.4444444444443</v>
      </c>
      <c r="H48" s="149">
        <f>G48/1.05</f>
        <v>2685.1851851851848</v>
      </c>
      <c r="I48" s="150">
        <f>F48*2/16</f>
        <v>380.625</v>
      </c>
      <c r="J48" s="177"/>
      <c r="K48" s="181"/>
      <c r="L48" s="39"/>
    </row>
    <row r="49" spans="1:12" s="8" customFormat="1" ht="139.5" customHeight="1">
      <c r="A49" s="172"/>
      <c r="B49" s="168" t="s">
        <v>92</v>
      </c>
      <c r="C49" s="169"/>
      <c r="D49" s="97" t="s">
        <v>48</v>
      </c>
      <c r="E49" s="105" t="s">
        <v>13</v>
      </c>
      <c r="F49" s="90">
        <v>1565</v>
      </c>
      <c r="G49" s="120"/>
      <c r="H49" s="120"/>
      <c r="I49" s="131">
        <f>F49*2/8</f>
        <v>391.25</v>
      </c>
      <c r="J49" s="177"/>
      <c r="K49" s="181"/>
      <c r="L49" s="39"/>
    </row>
    <row r="50" spans="1:12" s="8" customFormat="1" ht="139.5" customHeight="1" thickBot="1">
      <c r="A50" s="173"/>
      <c r="B50" s="249" t="s">
        <v>93</v>
      </c>
      <c r="C50" s="250"/>
      <c r="D50" s="152" t="s">
        <v>48</v>
      </c>
      <c r="E50" s="153" t="s">
        <v>13</v>
      </c>
      <c r="F50" s="157">
        <v>1690</v>
      </c>
      <c r="G50" s="127"/>
      <c r="H50" s="127"/>
      <c r="I50" s="135">
        <f>F50*2/8</f>
        <v>422.5</v>
      </c>
      <c r="J50" s="178"/>
      <c r="K50" s="182"/>
      <c r="L50" s="39"/>
    </row>
    <row r="51" spans="1:12" s="96" customFormat="1" ht="135" customHeight="1" thickBot="1">
      <c r="A51" s="203" t="s">
        <v>34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95"/>
    </row>
    <row r="52" spans="1:15" s="8" customFormat="1" ht="150" customHeight="1" thickBot="1">
      <c r="A52" s="204" t="s">
        <v>0</v>
      </c>
      <c r="B52" s="231" t="s">
        <v>1</v>
      </c>
      <c r="C52" s="200"/>
      <c r="D52" s="174" t="s">
        <v>46</v>
      </c>
      <c r="E52" s="183" t="s">
        <v>3</v>
      </c>
      <c r="F52" s="186" t="s">
        <v>26</v>
      </c>
      <c r="G52" s="187"/>
      <c r="H52" s="188"/>
      <c r="I52" s="200" t="s">
        <v>2</v>
      </c>
      <c r="J52" s="189" t="s">
        <v>10</v>
      </c>
      <c r="K52" s="189" t="s">
        <v>9</v>
      </c>
      <c r="L52" s="24"/>
      <c r="M52" s="18"/>
      <c r="N52" s="31"/>
      <c r="O52" s="39"/>
    </row>
    <row r="53" spans="1:12" s="1" customFormat="1" ht="150" customHeight="1" thickBot="1">
      <c r="A53" s="205"/>
      <c r="B53" s="251"/>
      <c r="C53" s="252"/>
      <c r="D53" s="175"/>
      <c r="E53" s="184"/>
      <c r="F53" s="82" t="s">
        <v>95</v>
      </c>
      <c r="G53" s="198" t="s">
        <v>96</v>
      </c>
      <c r="H53" s="199"/>
      <c r="I53" s="188"/>
      <c r="J53" s="175"/>
      <c r="K53" s="175"/>
      <c r="L53" s="38"/>
    </row>
    <row r="54" spans="1:12" s="1" customFormat="1" ht="139.5" customHeight="1">
      <c r="A54" s="171" t="s">
        <v>27</v>
      </c>
      <c r="B54" s="245" t="s">
        <v>70</v>
      </c>
      <c r="C54" s="246"/>
      <c r="D54" s="98" t="s">
        <v>49</v>
      </c>
      <c r="E54" s="108" t="s">
        <v>105</v>
      </c>
      <c r="F54" s="86">
        <v>2650</v>
      </c>
      <c r="G54" s="170">
        <f>F54/2*5</f>
        <v>6625</v>
      </c>
      <c r="H54" s="170"/>
      <c r="I54" s="162">
        <f>G54*0.25/5</f>
        <v>331.25</v>
      </c>
      <c r="J54" s="176" t="s">
        <v>81</v>
      </c>
      <c r="K54" s="179" t="s">
        <v>40</v>
      </c>
      <c r="L54" s="38"/>
    </row>
    <row r="55" spans="1:12" s="8" customFormat="1" ht="139.5" customHeight="1">
      <c r="A55" s="172"/>
      <c r="B55" s="211" t="s">
        <v>102</v>
      </c>
      <c r="C55" s="212"/>
      <c r="D55" s="146" t="s">
        <v>49</v>
      </c>
      <c r="E55" s="147" t="s">
        <v>105</v>
      </c>
      <c r="F55" s="148">
        <v>2780</v>
      </c>
      <c r="G55" s="185">
        <f aca="true" t="shared" si="4" ref="G55:G65">F55/2*5</f>
        <v>6950</v>
      </c>
      <c r="H55" s="185"/>
      <c r="I55" s="164">
        <f>G55*0.25/5</f>
        <v>347.5</v>
      </c>
      <c r="J55" s="177"/>
      <c r="K55" s="181"/>
      <c r="L55" s="39"/>
    </row>
    <row r="56" spans="1:12" s="8" customFormat="1" ht="139.5" customHeight="1">
      <c r="A56" s="172"/>
      <c r="B56" s="168" t="s">
        <v>103</v>
      </c>
      <c r="C56" s="169"/>
      <c r="D56" s="161" t="s">
        <v>49</v>
      </c>
      <c r="E56" s="105" t="s">
        <v>105</v>
      </c>
      <c r="F56" s="84">
        <v>3025</v>
      </c>
      <c r="G56" s="167">
        <f>F56/2*5</f>
        <v>7562.5</v>
      </c>
      <c r="H56" s="167"/>
      <c r="I56" s="163">
        <f>G56*0.25/5</f>
        <v>378.125</v>
      </c>
      <c r="J56" s="177"/>
      <c r="K56" s="181"/>
      <c r="L56" s="39"/>
    </row>
    <row r="57" spans="1:12" s="8" customFormat="1" ht="139.5" customHeight="1" thickBot="1">
      <c r="A57" s="172"/>
      <c r="B57" s="206" t="s">
        <v>104</v>
      </c>
      <c r="C57" s="207"/>
      <c r="D57" s="125" t="s">
        <v>49</v>
      </c>
      <c r="E57" s="137" t="s">
        <v>105</v>
      </c>
      <c r="F57" s="138">
        <v>3200</v>
      </c>
      <c r="G57" s="167">
        <f t="shared" si="4"/>
        <v>8000</v>
      </c>
      <c r="H57" s="167"/>
      <c r="I57" s="130">
        <f>G57*0.25/5</f>
        <v>400</v>
      </c>
      <c r="J57" s="178"/>
      <c r="K57" s="182"/>
      <c r="L57" s="39"/>
    </row>
    <row r="58" spans="1:12" s="8" customFormat="1" ht="139.5" customHeight="1">
      <c r="A58" s="172"/>
      <c r="B58" s="245" t="s">
        <v>71</v>
      </c>
      <c r="C58" s="246"/>
      <c r="D58" s="98" t="s">
        <v>49</v>
      </c>
      <c r="E58" s="108" t="s">
        <v>106</v>
      </c>
      <c r="F58" s="86">
        <v>2520</v>
      </c>
      <c r="G58" s="170">
        <f t="shared" si="4"/>
        <v>6300</v>
      </c>
      <c r="H58" s="170"/>
      <c r="I58" s="162">
        <f aca="true" t="shared" si="5" ref="I58:I65">G58*0.2/5</f>
        <v>252</v>
      </c>
      <c r="J58" s="176" t="s">
        <v>82</v>
      </c>
      <c r="K58" s="179" t="s">
        <v>39</v>
      </c>
      <c r="L58" s="39"/>
    </row>
    <row r="59" spans="1:12" s="8" customFormat="1" ht="139.5" customHeight="1">
      <c r="A59" s="172"/>
      <c r="B59" s="211" t="s">
        <v>72</v>
      </c>
      <c r="C59" s="212"/>
      <c r="D59" s="146" t="s">
        <v>49</v>
      </c>
      <c r="E59" s="147" t="s">
        <v>106</v>
      </c>
      <c r="F59" s="148">
        <v>2670</v>
      </c>
      <c r="G59" s="185">
        <f t="shared" si="4"/>
        <v>6675</v>
      </c>
      <c r="H59" s="185"/>
      <c r="I59" s="164">
        <f t="shared" si="5"/>
        <v>267</v>
      </c>
      <c r="J59" s="177"/>
      <c r="K59" s="181"/>
      <c r="L59" s="39"/>
    </row>
    <row r="60" spans="1:12" s="8" customFormat="1" ht="139.5" customHeight="1">
      <c r="A60" s="172"/>
      <c r="B60" s="168" t="s">
        <v>73</v>
      </c>
      <c r="C60" s="169"/>
      <c r="D60" s="161" t="s">
        <v>49</v>
      </c>
      <c r="E60" s="105" t="s">
        <v>106</v>
      </c>
      <c r="F60" s="84">
        <v>2910</v>
      </c>
      <c r="G60" s="167">
        <f>F60/2*5</f>
        <v>7275</v>
      </c>
      <c r="H60" s="167"/>
      <c r="I60" s="163">
        <f t="shared" si="5"/>
        <v>291</v>
      </c>
      <c r="J60" s="177"/>
      <c r="K60" s="181"/>
      <c r="L60" s="39"/>
    </row>
    <row r="61" spans="1:12" s="8" customFormat="1" ht="139.5" customHeight="1" thickBot="1">
      <c r="A61" s="172"/>
      <c r="B61" s="206" t="s">
        <v>100</v>
      </c>
      <c r="C61" s="207"/>
      <c r="D61" s="125" t="s">
        <v>49</v>
      </c>
      <c r="E61" s="137" t="s">
        <v>106</v>
      </c>
      <c r="F61" s="138">
        <v>3100</v>
      </c>
      <c r="G61" s="167">
        <f t="shared" si="4"/>
        <v>7750</v>
      </c>
      <c r="H61" s="167"/>
      <c r="I61" s="130">
        <f t="shared" si="5"/>
        <v>310</v>
      </c>
      <c r="J61" s="178"/>
      <c r="K61" s="182"/>
      <c r="L61" s="39"/>
    </row>
    <row r="62" spans="1:11" s="8" customFormat="1" ht="139.5" customHeight="1">
      <c r="A62" s="172"/>
      <c r="B62" s="245" t="s">
        <v>74</v>
      </c>
      <c r="C62" s="246"/>
      <c r="D62" s="98" t="s">
        <v>49</v>
      </c>
      <c r="E62" s="109" t="s">
        <v>106</v>
      </c>
      <c r="F62" s="86">
        <v>2520</v>
      </c>
      <c r="G62" s="170">
        <f t="shared" si="4"/>
        <v>6300</v>
      </c>
      <c r="H62" s="170"/>
      <c r="I62" s="162">
        <f t="shared" si="5"/>
        <v>252</v>
      </c>
      <c r="J62" s="176" t="s">
        <v>82</v>
      </c>
      <c r="K62" s="181" t="s">
        <v>40</v>
      </c>
    </row>
    <row r="63" spans="1:11" s="8" customFormat="1" ht="139.5" customHeight="1" thickBot="1">
      <c r="A63" s="172"/>
      <c r="B63" s="211" t="s">
        <v>75</v>
      </c>
      <c r="C63" s="212"/>
      <c r="D63" s="146" t="s">
        <v>49</v>
      </c>
      <c r="E63" s="158" t="s">
        <v>106</v>
      </c>
      <c r="F63" s="148">
        <v>2670</v>
      </c>
      <c r="G63" s="167">
        <f t="shared" si="4"/>
        <v>6675</v>
      </c>
      <c r="H63" s="167"/>
      <c r="I63" s="130">
        <f t="shared" si="5"/>
        <v>267</v>
      </c>
      <c r="J63" s="177"/>
      <c r="K63" s="181"/>
    </row>
    <row r="64" spans="1:11" s="8" customFormat="1" ht="139.5" customHeight="1">
      <c r="A64" s="172"/>
      <c r="B64" s="168" t="s">
        <v>76</v>
      </c>
      <c r="C64" s="169"/>
      <c r="D64" s="161" t="s">
        <v>49</v>
      </c>
      <c r="E64" s="166" t="s">
        <v>106</v>
      </c>
      <c r="F64" s="84">
        <v>2910</v>
      </c>
      <c r="G64" s="170">
        <f>F64/2*5</f>
        <v>7275</v>
      </c>
      <c r="H64" s="170"/>
      <c r="I64" s="162">
        <f t="shared" si="5"/>
        <v>291</v>
      </c>
      <c r="J64" s="177"/>
      <c r="K64" s="181"/>
    </row>
    <row r="65" spans="1:11" s="8" customFormat="1" ht="139.5" customHeight="1" thickBot="1">
      <c r="A65" s="173"/>
      <c r="B65" s="206" t="s">
        <v>101</v>
      </c>
      <c r="C65" s="207"/>
      <c r="D65" s="125" t="s">
        <v>49</v>
      </c>
      <c r="E65" s="165" t="s">
        <v>106</v>
      </c>
      <c r="F65" s="138">
        <v>3100</v>
      </c>
      <c r="G65" s="167">
        <f t="shared" si="4"/>
        <v>7750</v>
      </c>
      <c r="H65" s="167"/>
      <c r="I65" s="130">
        <f t="shared" si="5"/>
        <v>310</v>
      </c>
      <c r="J65" s="178"/>
      <c r="K65" s="182"/>
    </row>
    <row r="66" spans="1:12" s="8" customFormat="1" ht="139.5" customHeight="1" thickBot="1">
      <c r="A66" s="103" t="s">
        <v>23</v>
      </c>
      <c r="B66" s="201" t="s">
        <v>35</v>
      </c>
      <c r="C66" s="202"/>
      <c r="D66" s="128"/>
      <c r="E66" s="190" t="s">
        <v>97</v>
      </c>
      <c r="F66" s="191"/>
      <c r="G66" s="191"/>
      <c r="H66" s="191"/>
      <c r="I66" s="191"/>
      <c r="J66" s="191"/>
      <c r="K66" s="192"/>
      <c r="L66" s="39"/>
    </row>
    <row r="67" spans="1:11" s="16" customFormat="1" ht="91.5" customHeight="1">
      <c r="A67" s="25"/>
      <c r="B67" s="25"/>
      <c r="C67" s="25"/>
      <c r="D67" s="25"/>
      <c r="E67" s="40"/>
      <c r="J67" s="18"/>
      <c r="K67" s="32"/>
    </row>
    <row r="68" spans="1:15" s="16" customFormat="1" ht="39.75" customHeight="1">
      <c r="A68" s="48"/>
      <c r="B68" s="49"/>
      <c r="C68" s="49"/>
      <c r="D68" s="49"/>
      <c r="E68" s="76"/>
      <c r="F68" s="49"/>
      <c r="G68" s="49"/>
      <c r="H68" s="49"/>
      <c r="I68" s="49"/>
      <c r="J68" s="51"/>
      <c r="K68" s="49"/>
      <c r="L68" s="25"/>
      <c r="M68" s="18"/>
      <c r="N68" s="32"/>
      <c r="O68" s="40"/>
    </row>
    <row r="69" spans="1:15" s="16" customFormat="1" ht="39.75" customHeight="1">
      <c r="A69" s="48"/>
      <c r="B69" s="49"/>
      <c r="C69" s="49"/>
      <c r="D69" s="49"/>
      <c r="E69" s="76"/>
      <c r="F69" s="49"/>
      <c r="G69" s="49"/>
      <c r="H69" s="49"/>
      <c r="I69" s="49"/>
      <c r="J69" s="51"/>
      <c r="K69" s="49"/>
      <c r="L69" s="25"/>
      <c r="M69" s="18"/>
      <c r="N69" s="32"/>
      <c r="O69" s="40"/>
    </row>
    <row r="70" spans="1:15" s="16" customFormat="1" ht="39.75" customHeight="1">
      <c r="A70" s="48"/>
      <c r="B70" s="49"/>
      <c r="C70" s="49"/>
      <c r="D70" s="49"/>
      <c r="E70" s="76"/>
      <c r="F70" s="49"/>
      <c r="G70" s="49"/>
      <c r="H70" s="49"/>
      <c r="I70" s="49"/>
      <c r="J70" s="51"/>
      <c r="K70" s="49"/>
      <c r="L70" s="25"/>
      <c r="M70" s="18"/>
      <c r="N70" s="32"/>
      <c r="O70" s="40"/>
    </row>
    <row r="71" spans="1:15" s="16" customFormat="1" ht="39.75" customHeight="1">
      <c r="A71" s="48"/>
      <c r="B71" s="49"/>
      <c r="C71" s="49"/>
      <c r="D71" s="49"/>
      <c r="E71" s="76"/>
      <c r="F71" s="49"/>
      <c r="G71" s="49"/>
      <c r="H71" s="49"/>
      <c r="I71" s="49"/>
      <c r="J71" s="51"/>
      <c r="K71" s="49"/>
      <c r="L71" s="25"/>
      <c r="M71" s="18"/>
      <c r="N71" s="32"/>
      <c r="O71" s="40"/>
    </row>
    <row r="72" spans="1:15" s="59" customFormat="1" ht="39.75" customHeight="1">
      <c r="A72" s="48"/>
      <c r="B72" s="49"/>
      <c r="C72" s="49"/>
      <c r="D72" s="49"/>
      <c r="E72" s="76"/>
      <c r="F72" s="49"/>
      <c r="G72" s="49"/>
      <c r="H72" s="49"/>
      <c r="I72" s="49"/>
      <c r="J72" s="51"/>
      <c r="K72" s="49"/>
      <c r="L72" s="55"/>
      <c r="M72" s="56"/>
      <c r="N72" s="57"/>
      <c r="O72" s="58"/>
    </row>
    <row r="73" spans="1:15" s="66" customFormat="1" ht="39.75" customHeight="1">
      <c r="A73" s="52"/>
      <c r="B73" s="53"/>
      <c r="C73" s="53"/>
      <c r="D73" s="53"/>
      <c r="E73" s="77"/>
      <c r="F73" s="54"/>
      <c r="G73" s="54"/>
      <c r="H73" s="54"/>
      <c r="I73" s="54"/>
      <c r="J73" s="53"/>
      <c r="K73" s="54"/>
      <c r="L73" s="62"/>
      <c r="M73" s="63"/>
      <c r="N73" s="64"/>
      <c r="O73" s="65"/>
    </row>
    <row r="74" spans="1:15" s="66" customFormat="1" ht="39.75" customHeight="1">
      <c r="A74" s="50"/>
      <c r="B74" s="60"/>
      <c r="C74" s="60"/>
      <c r="D74" s="60"/>
      <c r="E74" s="78"/>
      <c r="F74" s="61"/>
      <c r="G74" s="61"/>
      <c r="H74" s="61"/>
      <c r="I74" s="61"/>
      <c r="J74" s="60"/>
      <c r="K74" s="61"/>
      <c r="L74" s="69"/>
      <c r="M74" s="63"/>
      <c r="N74" s="64"/>
      <c r="O74" s="65"/>
    </row>
    <row r="75" spans="1:11" ht="32.25">
      <c r="A75" s="70"/>
      <c r="B75" s="67"/>
      <c r="C75" s="67"/>
      <c r="D75" s="67"/>
      <c r="E75" s="79"/>
      <c r="F75" s="68"/>
      <c r="G75" s="68"/>
      <c r="H75" s="68"/>
      <c r="I75" s="68"/>
      <c r="J75" s="67"/>
      <c r="K75" s="68"/>
    </row>
    <row r="76" spans="1:4" ht="43.5" customHeight="1">
      <c r="A76" s="72"/>
      <c r="B76" s="71"/>
      <c r="C76" s="71"/>
      <c r="D76" s="71"/>
    </row>
  </sheetData>
  <sheetProtection/>
  <mergeCells count="117">
    <mergeCell ref="B47:C47"/>
    <mergeCell ref="B49:C49"/>
    <mergeCell ref="B50:C50"/>
    <mergeCell ref="B52:C53"/>
    <mergeCell ref="B54:C54"/>
    <mergeCell ref="B46:C46"/>
    <mergeCell ref="B43:C43"/>
    <mergeCell ref="B48:C48"/>
    <mergeCell ref="B42:C42"/>
    <mergeCell ref="B44:C44"/>
    <mergeCell ref="B45:C45"/>
    <mergeCell ref="B33:C33"/>
    <mergeCell ref="B34:C34"/>
    <mergeCell ref="B35:C35"/>
    <mergeCell ref="B36:C36"/>
    <mergeCell ref="B37:C37"/>
    <mergeCell ref="G57:H57"/>
    <mergeCell ref="B27:C27"/>
    <mergeCell ref="B29:C29"/>
    <mergeCell ref="B30:C30"/>
    <mergeCell ref="B31:C31"/>
    <mergeCell ref="B22:C22"/>
    <mergeCell ref="B40:C41"/>
    <mergeCell ref="B26:C26"/>
    <mergeCell ref="B24:C24"/>
    <mergeCell ref="B25:C25"/>
    <mergeCell ref="B55:C55"/>
    <mergeCell ref="B57:C57"/>
    <mergeCell ref="B58:C58"/>
    <mergeCell ref="B59:C59"/>
    <mergeCell ref="B63:C63"/>
    <mergeCell ref="B65:C65"/>
    <mergeCell ref="B62:C62"/>
    <mergeCell ref="B56:C56"/>
    <mergeCell ref="A12:I12"/>
    <mergeCell ref="B16:C17"/>
    <mergeCell ref="A15:K15"/>
    <mergeCell ref="A27:A36"/>
    <mergeCell ref="A16:A17"/>
    <mergeCell ref="B18:C18"/>
    <mergeCell ref="E16:E17"/>
    <mergeCell ref="A18:A26"/>
    <mergeCell ref="B23:C23"/>
    <mergeCell ref="F16:H16"/>
    <mergeCell ref="F2:H2"/>
    <mergeCell ref="F6:H6"/>
    <mergeCell ref="F8:H8"/>
    <mergeCell ref="A13:I13"/>
    <mergeCell ref="A4:B4"/>
    <mergeCell ref="I16:I17"/>
    <mergeCell ref="F7:H7"/>
    <mergeCell ref="C4:D6"/>
    <mergeCell ref="D16:D17"/>
    <mergeCell ref="A11:I11"/>
    <mergeCell ref="B19:C19"/>
    <mergeCell ref="B20:C20"/>
    <mergeCell ref="B21:C21"/>
    <mergeCell ref="K40:K41"/>
    <mergeCell ref="B28:C28"/>
    <mergeCell ref="B32:C32"/>
    <mergeCell ref="D40:D41"/>
    <mergeCell ref="G55:H55"/>
    <mergeCell ref="B66:C66"/>
    <mergeCell ref="E66:K66"/>
    <mergeCell ref="I52:I53"/>
    <mergeCell ref="A51:K51"/>
    <mergeCell ref="A52:A53"/>
    <mergeCell ref="G61:H61"/>
    <mergeCell ref="B61:C61"/>
    <mergeCell ref="G63:H63"/>
    <mergeCell ref="G65:H65"/>
    <mergeCell ref="J54:J57"/>
    <mergeCell ref="K54:K57"/>
    <mergeCell ref="J58:J61"/>
    <mergeCell ref="K58:K61"/>
    <mergeCell ref="J62:J65"/>
    <mergeCell ref="K62:K65"/>
    <mergeCell ref="J42:J45"/>
    <mergeCell ref="K42:K46"/>
    <mergeCell ref="J47:J50"/>
    <mergeCell ref="K47:K50"/>
    <mergeCell ref="E40:E41"/>
    <mergeCell ref="J52:J53"/>
    <mergeCell ref="K52:K53"/>
    <mergeCell ref="G53:H53"/>
    <mergeCell ref="F40:H40"/>
    <mergeCell ref="I40:I41"/>
    <mergeCell ref="K27:K30"/>
    <mergeCell ref="J31:J34"/>
    <mergeCell ref="K31:K34"/>
    <mergeCell ref="J35:J36"/>
    <mergeCell ref="K35:K36"/>
    <mergeCell ref="J40:J41"/>
    <mergeCell ref="E38:K38"/>
    <mergeCell ref="A39:K39"/>
    <mergeCell ref="A40:A41"/>
    <mergeCell ref="B38:D38"/>
    <mergeCell ref="D52:D53"/>
    <mergeCell ref="A42:A50"/>
    <mergeCell ref="J16:J17"/>
    <mergeCell ref="K16:K17"/>
    <mergeCell ref="J18:J26"/>
    <mergeCell ref="K18:K19"/>
    <mergeCell ref="K20:K26"/>
    <mergeCell ref="J27:J30"/>
    <mergeCell ref="E52:E53"/>
    <mergeCell ref="F52:H52"/>
    <mergeCell ref="G56:H56"/>
    <mergeCell ref="B60:C60"/>
    <mergeCell ref="G60:H60"/>
    <mergeCell ref="B64:C64"/>
    <mergeCell ref="G64:H64"/>
    <mergeCell ref="A54:A65"/>
    <mergeCell ref="G59:H59"/>
    <mergeCell ref="G54:H54"/>
    <mergeCell ref="G62:H62"/>
    <mergeCell ref="G58:H58"/>
  </mergeCells>
  <hyperlinks>
    <hyperlink ref="F8" r:id="rId1" display="www.mramorix.ru"/>
  </hyperlinks>
  <printOptions horizontalCentered="1"/>
  <pageMargins left="0.3937007874015748" right="0" top="0" bottom="0" header="0" footer="0"/>
  <pageSetup horizontalDpi="1200" verticalDpi="1200" orientation="portrait" paperSize="9" scale="1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Мраморикс</dc:creator>
  <cp:keywords/>
  <dc:description/>
  <cp:lastModifiedBy>Марина Малыгина</cp:lastModifiedBy>
  <cp:lastPrinted>2022-03-09T06:25:07Z</cp:lastPrinted>
  <dcterms:created xsi:type="dcterms:W3CDTF">2003-05-30T03:59:28Z</dcterms:created>
  <dcterms:modified xsi:type="dcterms:W3CDTF">2023-01-10T07:05:04Z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